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445" tabRatio="853" activeTab="0"/>
  </bookViews>
  <sheets>
    <sheet name="Description" sheetId="1" r:id="rId1"/>
    <sheet name="KnowledgeScale Organization" sheetId="2" r:id="rId2"/>
    <sheet name="KnowledgeScale Material" sheetId="3" r:id="rId3"/>
    <sheet name="KnowledgeScale Exposition" sheetId="4" r:id="rId4"/>
    <sheet name="KnowledgeScale Hazards" sheetId="5" r:id="rId5"/>
    <sheet name="KnowledgeScale Lifecycle" sheetId="6" r:id="rId6"/>
    <sheet name="Result TK " sheetId="7" r:id="rId7"/>
    <sheet name="Usable Knowledge" sheetId="8" r:id="rId8"/>
  </sheets>
  <externalReferences>
    <externalReference r:id="rId11"/>
  </externalReferences>
  <definedNames>
    <definedName name="OLE_LINK1" localSheetId="3">'KnowledgeScale Exposition'!$B$6</definedName>
    <definedName name="_xlnm.Print_Area" localSheetId="0">'Description'!$A$1:$M$32</definedName>
    <definedName name="_xlnm.Print_Area" localSheetId="3">'KnowledgeScale Exposition'!$A$2:$H$21</definedName>
    <definedName name="_xlnm.Print_Area" localSheetId="4">'KnowledgeScale Hazards'!$A$1:$G$21</definedName>
    <definedName name="_xlnm.Print_Area" localSheetId="2">'KnowledgeScale Material'!$A$1:$F$21</definedName>
    <definedName name="_xlnm.Print_Area" localSheetId="1">'KnowledgeScale Organization'!$A$1:$F$15</definedName>
    <definedName name="_xlnm.Print_Area" localSheetId="6">'Result TK '!$B$1:$J$15</definedName>
  </definedNames>
  <calcPr fullCalcOnLoad="1"/>
</workbook>
</file>

<file path=xl/sharedStrings.xml><?xml version="1.0" encoding="utf-8"?>
<sst xmlns="http://schemas.openxmlformats.org/spreadsheetml/2006/main" count="340" uniqueCount="235">
  <si>
    <t>Relevance Weights</t>
  </si>
  <si>
    <t>High</t>
  </si>
  <si>
    <t>Medium</t>
  </si>
  <si>
    <t>Low</t>
  </si>
  <si>
    <t>No Weight</t>
  </si>
  <si>
    <t>Scoring Procedure</t>
  </si>
  <si>
    <t>Step 1</t>
  </si>
  <si>
    <t>Step 2</t>
  </si>
  <si>
    <t>Step 3</t>
  </si>
  <si>
    <t>Step 4</t>
  </si>
  <si>
    <t>Enter the knowledge fraction of each knowledge scale into the total knowledge algorithm:</t>
  </si>
  <si>
    <t>Step 5</t>
  </si>
  <si>
    <t>Knowledge Scale Organization</t>
  </si>
  <si>
    <t>Knowledge Scale Material</t>
  </si>
  <si>
    <t>Knowledge Scale Exposition</t>
  </si>
  <si>
    <t>Knowledge Scale Hazards</t>
  </si>
  <si>
    <t>Knowledge Scales</t>
  </si>
  <si>
    <t>Scale Weights</t>
  </si>
  <si>
    <t>The total knowledge (=TK) is calculated:</t>
  </si>
  <si>
    <t>TK  =</t>
  </si>
  <si>
    <t>Knowlege</t>
  </si>
  <si>
    <t>excellent</t>
  </si>
  <si>
    <t>little</t>
  </si>
  <si>
    <t>Risk Manager</t>
  </si>
  <si>
    <t>H</t>
  </si>
  <si>
    <t>Occupational Health and Safety Managers and Experts</t>
  </si>
  <si>
    <t>Production Managers</t>
  </si>
  <si>
    <t>L</t>
  </si>
  <si>
    <t>Materials / Research Managers</t>
  </si>
  <si>
    <t>Legal Issues Managers</t>
  </si>
  <si>
    <t>M</t>
  </si>
  <si>
    <t>Item</t>
  </si>
  <si>
    <t>Weight</t>
  </si>
  <si>
    <t>#</t>
  </si>
  <si>
    <t>KSO.01</t>
  </si>
  <si>
    <t>KSO.02</t>
  </si>
  <si>
    <t>KSO.03</t>
  </si>
  <si>
    <t>KSO.04</t>
  </si>
  <si>
    <t>KSO.05</t>
  </si>
  <si>
    <t>KSO.06</t>
  </si>
  <si>
    <t>Score</t>
  </si>
  <si>
    <t>Relevance</t>
  </si>
  <si>
    <r>
      <t xml:space="preserve">Calculate the maximum score of each knowledge scale; </t>
    </r>
    <r>
      <rPr>
        <b/>
        <sz val="11"/>
        <color indexed="8"/>
        <rFont val="Calibri"/>
        <family val="2"/>
      </rPr>
      <t>MS.KS(i)</t>
    </r>
  </si>
  <si>
    <r>
      <t xml:space="preserve">Calculate the actual score of each knowledge scale; </t>
    </r>
    <r>
      <rPr>
        <b/>
        <sz val="11"/>
        <color indexed="8"/>
        <rFont val="Calibri"/>
        <family val="2"/>
      </rPr>
      <t>AS.KS(i)</t>
    </r>
  </si>
  <si>
    <r>
      <t xml:space="preserve">Calculate the knowledge fraction of each knowledge scale; </t>
    </r>
    <r>
      <rPr>
        <b/>
        <sz val="11"/>
        <color indexed="8"/>
        <rFont val="Calibri"/>
        <family val="2"/>
      </rPr>
      <t>KF.KS(i) =[AS.KS(i) / MS.KS(i)] * 100</t>
    </r>
  </si>
  <si>
    <t>KSO</t>
  </si>
  <si>
    <t>SWO</t>
  </si>
  <si>
    <t>KSM</t>
  </si>
  <si>
    <t>SWM</t>
  </si>
  <si>
    <t>KSE</t>
  </si>
  <si>
    <t>SWE</t>
  </si>
  <si>
    <t>KSH</t>
  </si>
  <si>
    <t>SWH</t>
  </si>
  <si>
    <t>MS.KSO</t>
  </si>
  <si>
    <t>KF.KSO</t>
  </si>
  <si>
    <t>Result KSO</t>
  </si>
  <si>
    <t>Chemical Composition (including surface coatings and impurities)</t>
  </si>
  <si>
    <t>Crystallinity</t>
  </si>
  <si>
    <t>Particle size (average and range)</t>
  </si>
  <si>
    <t>Size distribution</t>
  </si>
  <si>
    <t>Specific surface area</t>
  </si>
  <si>
    <t>Particle Density</t>
  </si>
  <si>
    <t>Bulk Density</t>
  </si>
  <si>
    <t>Surface chemistry</t>
  </si>
  <si>
    <t>Surface charge</t>
  </si>
  <si>
    <t>Solubility</t>
  </si>
  <si>
    <t>Dispersibility</t>
  </si>
  <si>
    <t>KSM.01</t>
  </si>
  <si>
    <t>KSM.02</t>
  </si>
  <si>
    <t>KSM.03</t>
  </si>
  <si>
    <t>KSM.04</t>
  </si>
  <si>
    <t>KSM.05</t>
  </si>
  <si>
    <t>KSM.06</t>
  </si>
  <si>
    <t>KSM.07</t>
  </si>
  <si>
    <t>KSM.08</t>
  </si>
  <si>
    <t>KSM.09</t>
  </si>
  <si>
    <t>KSM.10</t>
  </si>
  <si>
    <t>KSM.11</t>
  </si>
  <si>
    <t>KSM.12</t>
  </si>
  <si>
    <t>KSM.13</t>
  </si>
  <si>
    <t>KSM.14</t>
  </si>
  <si>
    <t>MS.KSM</t>
  </si>
  <si>
    <t>AS.KSM</t>
  </si>
  <si>
    <t>KF.KSM</t>
  </si>
  <si>
    <t>Result KSM</t>
  </si>
  <si>
    <t>Stability (half-life) of the nanomaterial present in the body</t>
  </si>
  <si>
    <t>Stability (half-life) of the nanomaterial under environmental conditions</t>
  </si>
  <si>
    <t>Amount of nanomaterials which a person handles per day</t>
  </si>
  <si>
    <t>Frequency with which a worker handles the nanomaterials</t>
  </si>
  <si>
    <t>Number of People Potentially Exposed</t>
  </si>
  <si>
    <t>Potential Routes for Exposure (e.g., inhalation, ingestion, eye, dermal)</t>
  </si>
  <si>
    <t>Amount of nanomaterial which a consumer handles daily through the utility product</t>
  </si>
  <si>
    <t>Frequency with which a consumer uses the utility product</t>
  </si>
  <si>
    <t>KSE.01</t>
  </si>
  <si>
    <t>KSE.02</t>
  </si>
  <si>
    <t>KSE.03</t>
  </si>
  <si>
    <t>KSE.04</t>
  </si>
  <si>
    <t>KSE.05</t>
  </si>
  <si>
    <t>KSE.06</t>
  </si>
  <si>
    <t>KSE.07</t>
  </si>
  <si>
    <t>KSE.08</t>
  </si>
  <si>
    <t>KSE.09</t>
  </si>
  <si>
    <t>KSE.10</t>
  </si>
  <si>
    <t>KSE.11</t>
  </si>
  <si>
    <t>KSE.12</t>
  </si>
  <si>
    <t>Potential Release Medium</t>
  </si>
  <si>
    <t>Fates of the Material (e.g., degradation, transformations, or transfers to other media)</t>
  </si>
  <si>
    <t>MS.KSE</t>
  </si>
  <si>
    <t>AS.KSE</t>
  </si>
  <si>
    <t>KF.KSE</t>
  </si>
  <si>
    <t>Result KSE</t>
  </si>
  <si>
    <t>Water Solubility</t>
  </si>
  <si>
    <t>Vapor Pressure</t>
  </si>
  <si>
    <t>Adsorption/Desorption Coefficients in Release Medium (Soil/Sludge)</t>
  </si>
  <si>
    <t>KSH.01</t>
  </si>
  <si>
    <t>KSH.02</t>
  </si>
  <si>
    <t>KSH.03</t>
  </si>
  <si>
    <t>Skin sensitization/irritation</t>
  </si>
  <si>
    <t>Skin penetration</t>
  </si>
  <si>
    <t>MS.KSH</t>
  </si>
  <si>
    <t>AS.KSH</t>
  </si>
  <si>
    <t>KF.KSH</t>
  </si>
  <si>
    <t>Result KSH</t>
  </si>
  <si>
    <t>Calculation of TK-Value:</t>
  </si>
  <si>
    <t>TK =</t>
  </si>
  <si>
    <t>Result:</t>
  </si>
  <si>
    <t>Knowledge</t>
  </si>
  <si>
    <t>lower class limit</t>
  </si>
  <si>
    <t>upper class limit</t>
  </si>
  <si>
    <t>Total Knowledge (TK) Algorithm</t>
  </si>
  <si>
    <t>Scale Weight Organization</t>
  </si>
  <si>
    <t>Scale Weight Material</t>
  </si>
  <si>
    <t>Scale Weight Exposition</t>
  </si>
  <si>
    <t>Scale Weight Hazards</t>
  </si>
  <si>
    <t>Material</t>
  </si>
  <si>
    <t>Exposition</t>
  </si>
  <si>
    <t>Populations that may be exposed</t>
  </si>
  <si>
    <t>Recommended controls for use</t>
  </si>
  <si>
    <t>Recovery or recall procedures</t>
  </si>
  <si>
    <t>Accumulation in particular environmental sinks</t>
  </si>
  <si>
    <t>Bioaccumulation potential</t>
  </si>
  <si>
    <t>Ultimate environmental fate of the material</t>
  </si>
  <si>
    <t xml:space="preserve">     description</t>
  </si>
  <si>
    <t>knowledge or capacities are too low</t>
  </si>
  <si>
    <t>knowledge or capacities are low</t>
  </si>
  <si>
    <t>knowledge or capacities are generally sufficient</t>
  </si>
  <si>
    <t>knowledge or capacities are high</t>
  </si>
  <si>
    <t>Description</t>
  </si>
  <si>
    <t>Index</t>
  </si>
  <si>
    <t xml:space="preserve"> Look-Up Table</t>
  </si>
  <si>
    <t xml:space="preserve"> index</t>
  </si>
  <si>
    <t>Look-up your global knowledge index</t>
  </si>
  <si>
    <t>Observations</t>
  </si>
  <si>
    <t>Amount of nanomaterials with which a person comes into contact in the "worst case"</t>
  </si>
  <si>
    <t>Nominated persons check the most recent results about the nanomaterials you’re handling in your company</t>
  </si>
  <si>
    <t>Shape and aspect ratio (ratio of length to diameter of a fibre)</t>
  </si>
  <si>
    <t>Aggregation /agglomerization in native material and in preparations (qualitative description)</t>
  </si>
  <si>
    <t>State of the starting materials ( i.e. nanoscale)</t>
  </si>
  <si>
    <t>Subsequent users of the considered nanomaterials</t>
  </si>
  <si>
    <t>Clear procedures defined  (working instructions)</t>
  </si>
  <si>
    <t>Product intended to be used by children or other sensitive populations</t>
  </si>
  <si>
    <t>Bioaccumulation potential monitoring</t>
  </si>
  <si>
    <t>Scientific discussion, on the nanomaterials you’re dealing with, regularly followed</t>
  </si>
  <si>
    <t>Personal Protective Equipments needed</t>
  </si>
  <si>
    <t>Pulmonary toxicity</t>
  </si>
  <si>
    <t>Organization</t>
  </si>
  <si>
    <t>Hazards</t>
  </si>
  <si>
    <t xml:space="preserve"> </t>
  </si>
  <si>
    <t>Oral toxicity (e.g. LD50 )</t>
  </si>
  <si>
    <t>MS.KSL</t>
  </si>
  <si>
    <t>AS.KSL</t>
  </si>
  <si>
    <t>KF.KSL</t>
  </si>
  <si>
    <t>SWL</t>
  </si>
  <si>
    <t>Result KSL</t>
  </si>
  <si>
    <t>KSL.01</t>
  </si>
  <si>
    <t>KSL.02</t>
  </si>
  <si>
    <t>KSL.03</t>
  </si>
  <si>
    <t>KSL.10</t>
  </si>
  <si>
    <t>KSL</t>
  </si>
  <si>
    <t>Knowledge Scale Lifecycle</t>
  </si>
  <si>
    <t>Scale Weight Lifecycle</t>
  </si>
  <si>
    <t>Lifecycle</t>
  </si>
  <si>
    <t>KSL.04</t>
  </si>
  <si>
    <t>KSL.05</t>
  </si>
  <si>
    <t>KSL.06</t>
  </si>
  <si>
    <t>KSL.07</t>
  </si>
  <si>
    <t>KSL.08</t>
  </si>
  <si>
    <t>KSL.09</t>
  </si>
  <si>
    <t>KSL.11</t>
  </si>
  <si>
    <t>KSL.12</t>
  </si>
  <si>
    <t>KSL.13</t>
  </si>
  <si>
    <t>KSH.04</t>
  </si>
  <si>
    <t>KSH.05</t>
  </si>
  <si>
    <t>KSH.06</t>
  </si>
  <si>
    <t>KSH.07</t>
  </si>
  <si>
    <t xml:space="preserve"> Engineering Controls ( exhaust systems, filters, hoods,…)</t>
  </si>
  <si>
    <t>Exposure measurements and workplace surveillance monitoring</t>
  </si>
  <si>
    <t>Exposure measurements and monitoring (concerning the potential release medium)</t>
  </si>
  <si>
    <t xml:space="preserve">Summary of your scores : </t>
  </si>
  <si>
    <t>KSO.07</t>
  </si>
  <si>
    <t>They are fully aware of their roles and responsibilities, also upstream or downstream of the value-chain</t>
  </si>
  <si>
    <t>Checked 
(1=known/0=unknown/n.a.=non applicable)</t>
  </si>
  <si>
    <t>Checked 
(1=true/0=false/n.a.=non applicable)</t>
  </si>
  <si>
    <t xml:space="preserve">Checked   (1=known/0=unknown/n.a.=non applicable) </t>
  </si>
  <si>
    <t>State of the nanomaterial in the matrix (stable, unstable)</t>
  </si>
  <si>
    <t>n.a.</t>
  </si>
  <si>
    <t>insufficient</t>
  </si>
  <si>
    <t>sufficient</t>
  </si>
  <si>
    <t>good</t>
  </si>
  <si>
    <t>knowledge or capacities are excellent</t>
  </si>
  <si>
    <t>+</t>
  </si>
  <si>
    <t>[KF.KSO +KF.KSM+KF.KSE+KF.KSH+KF.KSL] /[SWO+SWM+SWE+SWH+SWL]</t>
  </si>
  <si>
    <t>Total Knowledge</t>
  </si>
  <si>
    <t>Usuable Knowledge</t>
  </si>
  <si>
    <t>KSE.13</t>
  </si>
  <si>
    <t>KSE.14</t>
  </si>
  <si>
    <t>KSE.15</t>
  </si>
  <si>
    <t>KSO.08</t>
  </si>
  <si>
    <t>Is the knowledge focussed in few persons or is there a broad knowledge in the company (“staff redundancy”)</t>
  </si>
  <si>
    <t>AS.KS0</t>
  </si>
  <si>
    <t>Persistence potential monitoring</t>
  </si>
  <si>
    <t>Gene mutation in prokaryotic cells</t>
  </si>
  <si>
    <t>Chromosomal aberration</t>
  </si>
  <si>
    <r>
      <t xml:space="preserve">Impact on fishes </t>
    </r>
    <r>
      <rPr>
        <sz val="10"/>
        <rFont val="Arial Narrow"/>
        <family val="2"/>
      </rPr>
      <t>(fathead minnow or trout)</t>
    </r>
  </si>
  <si>
    <t>KSH.08</t>
  </si>
  <si>
    <t>Impact on invertebrates (Daphnia)</t>
  </si>
  <si>
    <t>KSH.09</t>
  </si>
  <si>
    <t>Impact on aquatic plants (algae)</t>
  </si>
  <si>
    <t>KSH.10</t>
  </si>
  <si>
    <t>Impact on earthworms</t>
  </si>
  <si>
    <t>KSH.11</t>
  </si>
  <si>
    <t>Impact on plants</t>
  </si>
  <si>
    <t>KSH.12</t>
  </si>
  <si>
    <t>KSH.13</t>
  </si>
  <si>
    <t>KSH.14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</si>
</sst>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sz val="11"/>
      <color indexed="10"/>
      <name val="Calibri"/>
      <family val="2"/>
    </font>
    <font>
      <sz val="11"/>
      <name val="Arial Narrow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u val="single"/>
      <sz val="12"/>
      <color indexed="8"/>
      <name val="Calibri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7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9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 vertical="top"/>
    </xf>
    <xf numFmtId="0" fontId="0" fillId="34" borderId="0" xfId="0" applyFill="1" applyAlignment="1">
      <alignment horizontal="left" vertical="top"/>
    </xf>
    <xf numFmtId="0" fontId="2" fillId="34" borderId="0" xfId="0" applyFont="1" applyFill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left" vertical="top"/>
    </xf>
    <xf numFmtId="2" fontId="2" fillId="34" borderId="20" xfId="0" applyNumberFormat="1" applyFont="1" applyFill="1" applyBorder="1" applyAlignment="1">
      <alignment horizontal="center" vertical="top"/>
    </xf>
    <xf numFmtId="0" fontId="0" fillId="34" borderId="21" xfId="0" applyFill="1" applyBorder="1" applyAlignment="1">
      <alignment horizontal="left" vertical="top"/>
    </xf>
    <xf numFmtId="0" fontId="2" fillId="34" borderId="22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left" vertical="top"/>
    </xf>
    <xf numFmtId="2" fontId="2" fillId="34" borderId="12" xfId="0" applyNumberFormat="1" applyFont="1" applyFill="1" applyBorder="1" applyAlignment="1">
      <alignment horizontal="center" vertical="top"/>
    </xf>
    <xf numFmtId="0" fontId="8" fillId="34" borderId="0" xfId="0" applyFont="1" applyFill="1" applyAlignment="1" quotePrefix="1">
      <alignment vertical="center"/>
    </xf>
    <xf numFmtId="0" fontId="8" fillId="34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9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 quotePrefix="1">
      <alignment horizont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34" borderId="0" xfId="0" applyFont="1" applyFill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14" fillId="34" borderId="0" xfId="0" applyFont="1" applyFill="1" applyAlignment="1">
      <alignment/>
    </xf>
    <xf numFmtId="2" fontId="0" fillId="34" borderId="10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9" fontId="0" fillId="34" borderId="10" xfId="50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2" fontId="3" fillId="34" borderId="0" xfId="0" applyNumberFormat="1" applyFont="1" applyFill="1" applyAlignment="1">
      <alignment horizontal="left"/>
    </xf>
    <xf numFmtId="0" fontId="0" fillId="0" borderId="10" xfId="0" applyFill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9" fillId="0" borderId="10" xfId="0" applyFont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0" fillId="39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34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2" fillId="34" borderId="25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-0.0045"/>
          <c:w val="0.9375"/>
          <c:h val="0.94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'Usable Knowledge'!$A$1:$A$101</c:f>
              <c:numCache/>
            </c:numRef>
          </c:xVal>
          <c:yVal>
            <c:numRef>
              <c:f>'Usable Knowledge'!$B$1:$B$101</c:f>
              <c:numCache/>
            </c:numRef>
          </c:yVal>
          <c:smooth val="1"/>
        </c:ser>
        <c:axId val="36521144"/>
        <c:axId val="60254841"/>
      </c:scatterChart>
      <c:valAx>
        <c:axId val="3652114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Knowledge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4841"/>
        <c:crosses val="autoZero"/>
        <c:crossBetween val="midCat"/>
        <c:dispUnits/>
      </c:valAx>
      <c:valAx>
        <c:axId val="6025484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Usable Knowledge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1144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6</xdr:row>
      <xdr:rowOff>190500</xdr:rowOff>
    </xdr:from>
    <xdr:to>
      <xdr:col>12</xdr:col>
      <xdr:colOff>581025</xdr:colOff>
      <xdr:row>25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81125"/>
          <a:ext cx="49720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171450</xdr:rowOff>
    </xdr:from>
    <xdr:to>
      <xdr:col>14</xdr:col>
      <xdr:colOff>47625</xdr:colOff>
      <xdr:row>28</xdr:row>
      <xdr:rowOff>123825</xdr:rowOff>
    </xdr:to>
    <xdr:graphicFrame>
      <xdr:nvGraphicFramePr>
        <xdr:cNvPr id="1" name="Diagramm 1"/>
        <xdr:cNvGraphicFramePr/>
      </xdr:nvGraphicFramePr>
      <xdr:xfrm>
        <a:off x="3295650" y="171450"/>
        <a:ext cx="74199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SICARD0\AppData\Local\Microsoft\Windows\Temporary%20Internet%20Files\Content.Outlook\NDP025FL\New%20Grid(full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KnowledgeScale Organization"/>
      <sheetName val="KnowledgeScale Material"/>
      <sheetName val="KnowledgeScale Exposition"/>
      <sheetName val="KnowledgeScale Hazards"/>
      <sheetName val="KnowledgeScale Lifecycle"/>
      <sheetName val="Result TK "/>
    </sheetNames>
    <sheetDataSet>
      <sheetData sheetId="0">
        <row r="3">
          <cell r="B3">
            <v>8</v>
          </cell>
        </row>
        <row r="4">
          <cell r="B4">
            <v>4</v>
          </cell>
        </row>
        <row r="5">
          <cell r="B5">
            <v>2</v>
          </cell>
        </row>
        <row r="6">
          <cell r="B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PageLayoutView="0" workbookViewId="0" topLeftCell="A1">
      <selection activeCell="G27" sqref="G27:K27"/>
    </sheetView>
  </sheetViews>
  <sheetFormatPr defaultColWidth="11.421875" defaultRowHeight="15"/>
  <cols>
    <col min="1" max="1" width="16.00390625" style="29" customWidth="1"/>
    <col min="2" max="2" width="17.8515625" style="29" customWidth="1"/>
    <col min="3" max="3" width="16.57421875" style="29" customWidth="1"/>
    <col min="4" max="4" width="18.421875" style="29" customWidth="1"/>
    <col min="5" max="5" width="21.28125" style="29" customWidth="1"/>
    <col min="6" max="8" width="11.421875" style="29" customWidth="1"/>
    <col min="9" max="9" width="16.140625" style="29" customWidth="1"/>
    <col min="10" max="16384" width="11.421875" style="29" customWidth="1"/>
  </cols>
  <sheetData>
    <row r="2" spans="1:12" ht="18.75">
      <c r="A2" s="109" t="s">
        <v>0</v>
      </c>
      <c r="B2" s="109"/>
      <c r="D2" s="109" t="s">
        <v>16</v>
      </c>
      <c r="E2" s="109"/>
      <c r="F2" s="109"/>
      <c r="H2" s="109" t="s">
        <v>17</v>
      </c>
      <c r="I2" s="109"/>
      <c r="J2" s="109"/>
      <c r="K2" s="109"/>
      <c r="L2" s="109"/>
    </row>
    <row r="3" spans="1:11" ht="15">
      <c r="A3" s="29" t="s">
        <v>1</v>
      </c>
      <c r="B3" s="29">
        <v>8</v>
      </c>
      <c r="D3" s="29" t="s">
        <v>45</v>
      </c>
      <c r="E3" s="29" t="s">
        <v>12</v>
      </c>
      <c r="H3" s="29" t="s">
        <v>46</v>
      </c>
      <c r="I3" s="29">
        <v>1</v>
      </c>
      <c r="K3" s="29" t="s">
        <v>130</v>
      </c>
    </row>
    <row r="4" spans="1:11" ht="15">
      <c r="A4" s="29" t="s">
        <v>2</v>
      </c>
      <c r="B4" s="29">
        <v>4</v>
      </c>
      <c r="D4" s="29" t="s">
        <v>47</v>
      </c>
      <c r="E4" s="29" t="s">
        <v>13</v>
      </c>
      <c r="H4" s="29" t="s">
        <v>48</v>
      </c>
      <c r="I4" s="29">
        <v>4</v>
      </c>
      <c r="K4" s="29" t="s">
        <v>131</v>
      </c>
    </row>
    <row r="5" spans="1:11" ht="15">
      <c r="A5" s="29" t="s">
        <v>3</v>
      </c>
      <c r="B5" s="29">
        <v>2</v>
      </c>
      <c r="D5" s="29" t="s">
        <v>49</v>
      </c>
      <c r="E5" s="29" t="s">
        <v>14</v>
      </c>
      <c r="H5" s="29" t="s">
        <v>50</v>
      </c>
      <c r="I5" s="29">
        <v>4</v>
      </c>
      <c r="K5" s="29" t="s">
        <v>132</v>
      </c>
    </row>
    <row r="6" spans="1:11" ht="15">
      <c r="A6" s="29" t="s">
        <v>4</v>
      </c>
      <c r="B6" s="29">
        <v>1</v>
      </c>
      <c r="D6" s="29" t="s">
        <v>51</v>
      </c>
      <c r="E6" s="29" t="s">
        <v>15</v>
      </c>
      <c r="H6" s="29" t="s">
        <v>52</v>
      </c>
      <c r="I6" s="29">
        <v>8</v>
      </c>
      <c r="K6" s="29" t="s">
        <v>133</v>
      </c>
    </row>
    <row r="7" spans="4:11" ht="15">
      <c r="D7" s="29" t="s">
        <v>178</v>
      </c>
      <c r="E7" s="29" t="s">
        <v>179</v>
      </c>
      <c r="H7" s="29" t="s">
        <v>172</v>
      </c>
      <c r="I7" s="29">
        <v>1</v>
      </c>
      <c r="K7" s="29" t="s">
        <v>180</v>
      </c>
    </row>
    <row r="8" ht="15">
      <c r="I8" s="29">
        <f>SUM(I3:I7)</f>
        <v>18</v>
      </c>
    </row>
    <row r="9" spans="1:9" ht="18.75">
      <c r="A9" s="109" t="s">
        <v>5</v>
      </c>
      <c r="B9" s="109"/>
      <c r="I9" s="29">
        <f>I3*I4*I5*I6*I7</f>
        <v>128</v>
      </c>
    </row>
    <row r="10" ht="15"/>
    <row r="11" spans="1:2" ht="15">
      <c r="A11" s="29" t="s">
        <v>6</v>
      </c>
      <c r="B11" s="29" t="s">
        <v>42</v>
      </c>
    </row>
    <row r="12" spans="1:2" ht="15">
      <c r="A12" s="29" t="s">
        <v>7</v>
      </c>
      <c r="B12" s="29" t="s">
        <v>43</v>
      </c>
    </row>
    <row r="13" spans="1:2" ht="15">
      <c r="A13" s="29" t="s">
        <v>8</v>
      </c>
      <c r="B13" s="29" t="s">
        <v>44</v>
      </c>
    </row>
    <row r="14" spans="1:2" ht="15">
      <c r="A14" s="29" t="s">
        <v>9</v>
      </c>
      <c r="B14" s="29" t="s">
        <v>10</v>
      </c>
    </row>
    <row r="15" spans="1:2" ht="15">
      <c r="A15" s="29" t="s">
        <v>11</v>
      </c>
      <c r="B15" s="29" t="s">
        <v>151</v>
      </c>
    </row>
    <row r="16" ht="15"/>
    <row r="17" ht="15"/>
    <row r="18" spans="1:3" ht="15.75">
      <c r="A18" s="110" t="s">
        <v>129</v>
      </c>
      <c r="B18" s="110"/>
      <c r="C18" s="110"/>
    </row>
    <row r="19" ht="15"/>
    <row r="20" ht="15">
      <c r="A20" s="29" t="s">
        <v>18</v>
      </c>
    </row>
    <row r="21" ht="15"/>
    <row r="22" spans="1:2" ht="15">
      <c r="A22" s="32" t="s">
        <v>19</v>
      </c>
      <c r="B22" s="32" t="s">
        <v>211</v>
      </c>
    </row>
    <row r="23" ht="15"/>
    <row r="24" ht="15"/>
    <row r="25" spans="1:2" ht="18.75">
      <c r="A25" s="109" t="s">
        <v>149</v>
      </c>
      <c r="B25" s="111"/>
    </row>
    <row r="26" spans="2:5" ht="15">
      <c r="B26" s="112" t="s">
        <v>212</v>
      </c>
      <c r="C26" s="113"/>
      <c r="D26" s="112" t="s">
        <v>213</v>
      </c>
      <c r="E26" s="113"/>
    </row>
    <row r="27" spans="1:11" ht="15">
      <c r="A27" s="31" t="s">
        <v>150</v>
      </c>
      <c r="B27" s="63" t="s">
        <v>127</v>
      </c>
      <c r="C27" s="63" t="s">
        <v>128</v>
      </c>
      <c r="D27" s="63" t="s">
        <v>127</v>
      </c>
      <c r="E27" s="63" t="s">
        <v>128</v>
      </c>
      <c r="F27" s="63" t="s">
        <v>20</v>
      </c>
      <c r="G27" s="114" t="s">
        <v>142</v>
      </c>
      <c r="H27" s="107"/>
      <c r="I27" s="107"/>
      <c r="J27" s="107"/>
      <c r="K27" s="108"/>
    </row>
    <row r="28" spans="1:11" ht="15">
      <c r="A28" s="93">
        <v>1</v>
      </c>
      <c r="B28" s="92">
        <v>0</v>
      </c>
      <c r="C28" s="92">
        <v>0.36</v>
      </c>
      <c r="D28" s="96">
        <v>0</v>
      </c>
      <c r="E28" s="96">
        <v>0.2</v>
      </c>
      <c r="F28" s="94" t="s">
        <v>206</v>
      </c>
      <c r="G28" s="89"/>
      <c r="H28" s="90"/>
      <c r="I28" s="95" t="s">
        <v>143</v>
      </c>
      <c r="J28" s="90"/>
      <c r="K28" s="91"/>
    </row>
    <row r="29" spans="1:11" ht="15">
      <c r="A29" s="63">
        <v>2</v>
      </c>
      <c r="B29" s="92">
        <v>0.37</v>
      </c>
      <c r="C29" s="92">
        <v>0.59</v>
      </c>
      <c r="D29" s="96">
        <v>0.21</v>
      </c>
      <c r="E29" s="96">
        <v>0.4</v>
      </c>
      <c r="F29" s="31" t="s">
        <v>22</v>
      </c>
      <c r="G29" s="106" t="s">
        <v>144</v>
      </c>
      <c r="H29" s="107"/>
      <c r="I29" s="107"/>
      <c r="J29" s="107"/>
      <c r="K29" s="108"/>
    </row>
    <row r="30" spans="1:11" ht="15">
      <c r="A30" s="63">
        <v>3</v>
      </c>
      <c r="B30" s="92">
        <v>0.6</v>
      </c>
      <c r="C30" s="92">
        <v>0.76</v>
      </c>
      <c r="D30" s="96">
        <v>0.41</v>
      </c>
      <c r="E30" s="96">
        <v>0.6</v>
      </c>
      <c r="F30" s="31" t="s">
        <v>207</v>
      </c>
      <c r="G30" s="106" t="s">
        <v>145</v>
      </c>
      <c r="H30" s="107"/>
      <c r="I30" s="107"/>
      <c r="J30" s="107"/>
      <c r="K30" s="108"/>
    </row>
    <row r="31" spans="1:11" ht="15">
      <c r="A31" s="63">
        <v>4</v>
      </c>
      <c r="B31" s="92">
        <v>0.77</v>
      </c>
      <c r="C31" s="92">
        <v>0.89</v>
      </c>
      <c r="D31" s="96">
        <v>0.61</v>
      </c>
      <c r="E31" s="96">
        <v>0.8</v>
      </c>
      <c r="F31" s="31" t="s">
        <v>208</v>
      </c>
      <c r="G31" s="106" t="s">
        <v>146</v>
      </c>
      <c r="H31" s="107"/>
      <c r="I31" s="107"/>
      <c r="J31" s="107"/>
      <c r="K31" s="108"/>
    </row>
    <row r="32" spans="1:11" ht="15">
      <c r="A32" s="63">
        <v>5</v>
      </c>
      <c r="B32" s="92">
        <v>0.9</v>
      </c>
      <c r="C32" s="92">
        <v>1</v>
      </c>
      <c r="D32" s="96">
        <v>0.81</v>
      </c>
      <c r="E32" s="96">
        <v>1</v>
      </c>
      <c r="F32" s="31" t="s">
        <v>21</v>
      </c>
      <c r="G32" s="106" t="s">
        <v>209</v>
      </c>
      <c r="H32" s="107"/>
      <c r="I32" s="107"/>
      <c r="J32" s="107"/>
      <c r="K32" s="108"/>
    </row>
  </sheetData>
  <sheetProtection/>
  <mergeCells count="13">
    <mergeCell ref="H2:L2"/>
    <mergeCell ref="B26:C26"/>
    <mergeCell ref="D26:E26"/>
    <mergeCell ref="G29:K29"/>
    <mergeCell ref="G27:K27"/>
    <mergeCell ref="A2:B2"/>
    <mergeCell ref="D2:F2"/>
    <mergeCell ref="G30:K30"/>
    <mergeCell ref="G31:K31"/>
    <mergeCell ref="G32:K32"/>
    <mergeCell ref="A9:B9"/>
    <mergeCell ref="A18:C18"/>
    <mergeCell ref="A25:B25"/>
  </mergeCells>
  <printOptions/>
  <pageMargins left="0.7" right="0.7" top="0.787401575" bottom="0.7874015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7.00390625" style="2" customWidth="1"/>
    <col min="2" max="2" width="47.140625" style="1" customWidth="1"/>
    <col min="3" max="3" width="11.421875" style="1" customWidth="1"/>
    <col min="4" max="4" width="11.421875" style="3" customWidth="1"/>
    <col min="5" max="5" width="16.140625" style="0" customWidth="1"/>
    <col min="7" max="7" width="22.28125" style="0" customWidth="1"/>
  </cols>
  <sheetData>
    <row r="1" spans="1:7" ht="15">
      <c r="A1" s="35"/>
      <c r="B1" s="36"/>
      <c r="C1" s="36"/>
      <c r="D1" s="37"/>
      <c r="E1" s="29"/>
      <c r="F1" s="29"/>
      <c r="G1" s="29"/>
    </row>
    <row r="2" spans="1:17" ht="60">
      <c r="A2" s="67" t="s">
        <v>33</v>
      </c>
      <c r="B2" s="67" t="s">
        <v>31</v>
      </c>
      <c r="C2" s="67" t="s">
        <v>41</v>
      </c>
      <c r="D2" s="67" t="s">
        <v>32</v>
      </c>
      <c r="E2" s="68" t="s">
        <v>202</v>
      </c>
      <c r="F2" s="67" t="s">
        <v>40</v>
      </c>
      <c r="G2" s="66" t="s">
        <v>152</v>
      </c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6.5">
      <c r="A3" s="4" t="s">
        <v>34</v>
      </c>
      <c r="B3" s="5" t="s">
        <v>23</v>
      </c>
      <c r="C3" s="6" t="s">
        <v>24</v>
      </c>
      <c r="D3" s="8">
        <f>IF(E3="n.a.",0,IF(C3="H",Description!$B$3,IF(C3="M",Description!$B$4,IF(C3="L",Description!$B$5,Description!$B$6))))</f>
        <v>8</v>
      </c>
      <c r="E3" s="10">
        <v>1</v>
      </c>
      <c r="F3" s="4">
        <f>IF(E3=1,D3,IF(E3=0,0,"n.a."))</f>
        <v>8</v>
      </c>
      <c r="G3" s="65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6.5">
      <c r="A4" s="4" t="s">
        <v>35</v>
      </c>
      <c r="B4" s="7" t="s">
        <v>25</v>
      </c>
      <c r="C4" s="6" t="s">
        <v>24</v>
      </c>
      <c r="D4" s="8">
        <f>IF(E4="n.a.",0,IF(C4="H",Description!$B$3,IF(C4="M",Description!$B$4,IF(C4="L",Description!$B$5,Description!$B$6))))</f>
        <v>8</v>
      </c>
      <c r="E4" s="10">
        <v>1</v>
      </c>
      <c r="F4" s="4">
        <f aca="true" t="shared" si="0" ref="F4:F10">IF(E4=1,D4,IF(E4=0,0,"n.a."))</f>
        <v>8</v>
      </c>
      <c r="G4" s="65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6.5">
      <c r="A5" s="4" t="s">
        <v>36</v>
      </c>
      <c r="B5" s="7" t="s">
        <v>26</v>
      </c>
      <c r="C5" s="6" t="s">
        <v>27</v>
      </c>
      <c r="D5" s="8">
        <f>IF(E5="n.a.",0,IF(C5="H",Description!$B$3,IF(C5="M",Description!$B$4,IF(C5="L",Description!$B$5,Description!$B$6))))</f>
        <v>2</v>
      </c>
      <c r="E5" s="10">
        <v>1</v>
      </c>
      <c r="F5" s="4">
        <f t="shared" si="0"/>
        <v>2</v>
      </c>
      <c r="G5" s="65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6.5">
      <c r="A6" s="4" t="s">
        <v>37</v>
      </c>
      <c r="B6" s="7" t="s">
        <v>28</v>
      </c>
      <c r="C6" s="6" t="s">
        <v>24</v>
      </c>
      <c r="D6" s="8">
        <f>IF(E6="n.a.",0,IF(C6="H",Description!$B$3,IF(C6="M",Description!$B$4,IF(C6="L",Description!$B$5,Description!$B$6))))</f>
        <v>8</v>
      </c>
      <c r="E6" s="10">
        <v>1</v>
      </c>
      <c r="F6" s="4">
        <f t="shared" si="0"/>
        <v>8</v>
      </c>
      <c r="G6" s="65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6.5">
      <c r="A7" s="4" t="s">
        <v>38</v>
      </c>
      <c r="B7" s="7" t="s">
        <v>29</v>
      </c>
      <c r="C7" s="6" t="s">
        <v>30</v>
      </c>
      <c r="D7" s="8">
        <f>IF(E7="n.a.",0,IF(C7="H",Description!$B$3,IF(C7="M",Description!$B$4,IF(C7="L",Description!$B$5,Description!$B$6))))</f>
        <v>4</v>
      </c>
      <c r="E7" s="10">
        <v>1</v>
      </c>
      <c r="F7" s="4">
        <f t="shared" si="0"/>
        <v>4</v>
      </c>
      <c r="G7" s="65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33">
      <c r="A8" s="4" t="s">
        <v>39</v>
      </c>
      <c r="B8" s="5" t="s">
        <v>200</v>
      </c>
      <c r="C8" s="22" t="s">
        <v>27</v>
      </c>
      <c r="D8" s="8">
        <f>IF(E8="n.a.",0,IF(C8="H",Description!$B$3,IF(C8="M",Description!$B$4,IF(C8="L",Description!$B$5,Description!$B$6))))</f>
        <v>2</v>
      </c>
      <c r="E8" s="10">
        <v>1</v>
      </c>
      <c r="F8" s="4">
        <f>IF(E8=1,D8,IF(E8=0,0,"n.a."))</f>
        <v>2</v>
      </c>
      <c r="G8" s="65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33">
      <c r="A9" s="4" t="s">
        <v>199</v>
      </c>
      <c r="B9" s="5" t="s">
        <v>154</v>
      </c>
      <c r="C9" s="6" t="s">
        <v>24</v>
      </c>
      <c r="D9" s="8">
        <f>IF(E9="n.a.",0,IF(C9="H",Description!$B$3,IF(C9="M",Description!$B$4,IF(C9="L",Description!$B$5,Description!$B$6))))</f>
        <v>8</v>
      </c>
      <c r="E9" s="10">
        <v>1</v>
      </c>
      <c r="F9" s="4">
        <f t="shared" si="0"/>
        <v>8</v>
      </c>
      <c r="G9" s="98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s="99" customFormat="1" ht="33">
      <c r="A10" s="100" t="s">
        <v>217</v>
      </c>
      <c r="B10" s="102" t="s">
        <v>218</v>
      </c>
      <c r="C10" s="101" t="s">
        <v>24</v>
      </c>
      <c r="D10" s="8">
        <f>IF(E10="n.a.",0,IF(C10="H",Description!$B$3,IF(C10="M",Description!$B$4,IF(C10="L",Description!$B$5,Description!$B$6))))</f>
        <v>0</v>
      </c>
      <c r="E10" s="103" t="s">
        <v>205</v>
      </c>
      <c r="F10" s="100" t="str">
        <f t="shared" si="0"/>
        <v>n.a.</v>
      </c>
      <c r="G10" s="65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5.75" thickBot="1">
      <c r="A11" s="35"/>
      <c r="B11" s="36"/>
      <c r="C11" s="38" t="s">
        <v>53</v>
      </c>
      <c r="D11" s="39">
        <f>SUM(D3:D10)</f>
        <v>40</v>
      </c>
      <c r="E11" s="40" t="s">
        <v>219</v>
      </c>
      <c r="F11" s="39">
        <f>SUM(F3:F10)</f>
        <v>40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6.5" thickBot="1" thickTop="1">
      <c r="A12" s="35"/>
      <c r="B12" s="36"/>
      <c r="C12" s="36"/>
      <c r="D12" s="37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5">
      <c r="A13" s="35"/>
      <c r="B13" s="36"/>
      <c r="C13" s="41" t="s">
        <v>54</v>
      </c>
      <c r="D13" s="42">
        <f>(F11/D11)*100</f>
        <v>100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">
      <c r="A14" s="35"/>
      <c r="B14" s="36"/>
      <c r="C14" s="43" t="s">
        <v>46</v>
      </c>
      <c r="D14" s="44">
        <f>Description!I3</f>
        <v>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5.75" thickBot="1">
      <c r="A15" s="35"/>
      <c r="B15" s="36"/>
      <c r="C15" s="45" t="s">
        <v>55</v>
      </c>
      <c r="D15" s="46">
        <f>D13*D14</f>
        <v>100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">
      <c r="A16" s="35"/>
      <c r="B16" s="36"/>
      <c r="C16" s="36"/>
      <c r="D16" s="3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>
      <c r="A17" s="35"/>
      <c r="B17" s="36"/>
      <c r="C17" s="36"/>
      <c r="D17" s="3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5">
      <c r="A18" s="35"/>
      <c r="B18" s="36"/>
      <c r="C18" s="36"/>
      <c r="D18" s="3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5">
      <c r="A19" s="35"/>
      <c r="B19" s="36"/>
      <c r="C19" s="36"/>
      <c r="D19" s="37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">
      <c r="A20" s="35"/>
      <c r="B20" s="36"/>
      <c r="C20" s="36"/>
      <c r="D20" s="3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5">
      <c r="A21" s="35"/>
      <c r="B21" s="36"/>
      <c r="C21" s="36"/>
      <c r="D21" s="37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5">
      <c r="A22" s="35"/>
      <c r="B22" s="36"/>
      <c r="C22" s="36"/>
      <c r="D22" s="37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4" ht="15">
      <c r="A23" s="35"/>
      <c r="B23" s="36"/>
      <c r="C23" s="36"/>
      <c r="D23" s="37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>
      <c r="A24" s="35"/>
      <c r="B24" s="36"/>
      <c r="C24" s="36"/>
      <c r="D24" s="37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">
      <c r="A25" s="35"/>
      <c r="B25" s="36"/>
      <c r="C25" s="36"/>
      <c r="D25" s="37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>
      <c r="A26" s="35"/>
      <c r="B26" s="36"/>
      <c r="C26" s="36"/>
      <c r="D26" s="37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">
      <c r="A27" s="35"/>
      <c r="B27" s="36"/>
      <c r="C27" s="36"/>
      <c r="D27" s="37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">
      <c r="A28" s="35"/>
      <c r="B28" s="36"/>
      <c r="C28" s="36"/>
      <c r="D28" s="37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">
      <c r="A29" s="35"/>
      <c r="B29" s="36"/>
      <c r="C29" s="36"/>
      <c r="D29" s="37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">
      <c r="A30" s="35"/>
      <c r="B30" s="36"/>
      <c r="C30" s="36"/>
      <c r="D30" s="37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">
      <c r="A31" s="35"/>
      <c r="B31" s="36"/>
      <c r="C31" s="36"/>
      <c r="D31" s="37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">
      <c r="A32" s="35"/>
      <c r="B32" s="36"/>
      <c r="C32" s="36"/>
      <c r="D32" s="37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">
      <c r="A33" s="35"/>
      <c r="B33" s="36"/>
      <c r="C33" s="36"/>
      <c r="D33" s="37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">
      <c r="A34" s="35"/>
      <c r="B34" s="36"/>
      <c r="C34" s="36"/>
      <c r="D34" s="37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">
      <c r="A35" s="35"/>
      <c r="B35" s="36"/>
      <c r="C35" s="36"/>
      <c r="D35" s="37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>
      <c r="A36" s="35"/>
      <c r="B36" s="36"/>
      <c r="C36" s="36"/>
      <c r="D36" s="37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">
      <c r="A37" s="35"/>
      <c r="B37" s="36"/>
      <c r="C37" s="36"/>
      <c r="D37" s="37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35"/>
      <c r="B38" s="36"/>
      <c r="C38" s="36"/>
      <c r="D38" s="37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35"/>
      <c r="B39" s="36"/>
      <c r="C39" s="36"/>
      <c r="D39" s="37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35"/>
      <c r="B40" s="36"/>
      <c r="C40" s="36"/>
      <c r="D40" s="37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">
      <c r="A41" s="35"/>
      <c r="B41" s="36"/>
      <c r="C41" s="36"/>
      <c r="D41" s="37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5">
      <c r="A42" s="35"/>
      <c r="B42" s="36"/>
      <c r="C42" s="36"/>
      <c r="D42" s="37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5">
      <c r="A43" s="35"/>
      <c r="B43" s="36"/>
      <c r="C43" s="36"/>
      <c r="D43" s="37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">
      <c r="A44" s="35"/>
      <c r="B44" s="36"/>
      <c r="C44" s="36"/>
      <c r="D44" s="37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">
      <c r="A45" s="35"/>
      <c r="B45" s="36"/>
      <c r="C45" s="36"/>
      <c r="D45" s="37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5">
      <c r="A46" s="35"/>
      <c r="B46" s="36"/>
      <c r="C46" s="36"/>
      <c r="D46" s="37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5">
      <c r="A47" s="35"/>
      <c r="B47" s="36"/>
      <c r="C47" s="36"/>
      <c r="D47" s="37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">
      <c r="A48" s="35"/>
      <c r="B48" s="36"/>
      <c r="C48" s="36"/>
      <c r="D48" s="37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5">
      <c r="A49" s="35"/>
      <c r="B49" s="36"/>
      <c r="C49" s="36"/>
      <c r="D49" s="37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5">
      <c r="A50" s="35"/>
      <c r="B50" s="36"/>
      <c r="C50" s="36"/>
      <c r="D50" s="37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">
      <c r="A51" s="35"/>
      <c r="B51" s="36"/>
      <c r="C51" s="36"/>
      <c r="D51" s="37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5">
      <c r="A52" s="35"/>
      <c r="B52" s="36"/>
      <c r="C52" s="36"/>
      <c r="D52" s="37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5">
      <c r="A53" s="35"/>
      <c r="B53" s="36"/>
      <c r="C53" s="36"/>
      <c r="D53" s="37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">
      <c r="A54" s="35"/>
      <c r="B54" s="36"/>
      <c r="C54" s="36"/>
      <c r="D54" s="37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">
      <c r="A55" s="35"/>
      <c r="B55" s="36"/>
      <c r="C55" s="36"/>
      <c r="D55" s="37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5">
      <c r="A56" s="35"/>
      <c r="B56" s="36"/>
      <c r="C56" s="36"/>
      <c r="D56" s="37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">
      <c r="A57" s="35"/>
      <c r="B57" s="36"/>
      <c r="C57" s="36"/>
      <c r="D57" s="37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5">
      <c r="A58" s="35"/>
      <c r="B58" s="36"/>
      <c r="C58" s="36"/>
      <c r="D58" s="37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5">
      <c r="A59" s="35"/>
      <c r="B59" s="36"/>
      <c r="C59" s="36"/>
      <c r="D59" s="37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5">
      <c r="A60" s="35"/>
      <c r="B60" s="36"/>
      <c r="C60" s="36"/>
      <c r="D60" s="37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">
      <c r="A61" s="35"/>
      <c r="B61" s="36"/>
      <c r="C61" s="36"/>
      <c r="D61" s="37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5">
      <c r="A62" s="35"/>
      <c r="B62" s="36"/>
      <c r="C62" s="36"/>
      <c r="D62" s="37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5">
      <c r="A63" s="35"/>
      <c r="B63" s="36"/>
      <c r="C63" s="36"/>
      <c r="D63" s="37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">
      <c r="A64" s="35"/>
      <c r="B64" s="36"/>
      <c r="C64" s="36"/>
      <c r="D64" s="37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">
      <c r="A65" s="35"/>
      <c r="B65" s="36"/>
      <c r="C65" s="36"/>
      <c r="D65" s="37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5">
      <c r="A66" s="35"/>
      <c r="B66" s="36"/>
      <c r="C66" s="36"/>
      <c r="D66" s="37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5">
      <c r="A67" s="35"/>
      <c r="B67" s="36"/>
      <c r="C67" s="36"/>
      <c r="D67" s="37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D16" sqref="D16"/>
    </sheetView>
  </sheetViews>
  <sheetFormatPr defaultColWidth="11.421875" defaultRowHeight="15"/>
  <cols>
    <col min="2" max="2" width="39.28125" style="0" customWidth="1"/>
    <col min="5" max="5" width="21.8515625" style="0" bestFit="1" customWidth="1"/>
    <col min="7" max="7" width="22.28125" style="0" customWidth="1"/>
  </cols>
  <sheetData>
    <row r="1" spans="1:14" ht="45">
      <c r="A1" s="67" t="s">
        <v>33</v>
      </c>
      <c r="B1" s="67" t="s">
        <v>31</v>
      </c>
      <c r="C1" s="67" t="s">
        <v>41</v>
      </c>
      <c r="D1" s="67" t="s">
        <v>32</v>
      </c>
      <c r="E1" s="68" t="s">
        <v>201</v>
      </c>
      <c r="F1" s="67" t="s">
        <v>40</v>
      </c>
      <c r="G1" s="66" t="s">
        <v>152</v>
      </c>
      <c r="H1" s="29"/>
      <c r="I1" s="29"/>
      <c r="J1" s="29"/>
      <c r="K1" s="29"/>
      <c r="L1" s="29"/>
      <c r="M1" s="29"/>
      <c r="N1" s="29"/>
    </row>
    <row r="2" spans="1:14" ht="33">
      <c r="A2" s="13" t="s">
        <v>67</v>
      </c>
      <c r="B2" s="14" t="s">
        <v>56</v>
      </c>
      <c r="C2" s="15" t="s">
        <v>24</v>
      </c>
      <c r="D2" s="12">
        <f>IF(E2="n.a.",0,IF(C2="H",Description!$B$3,IF(C2="M",Description!$B$4,IF(C2="L",Description!$B$5,Description!$B$6))))</f>
        <v>8</v>
      </c>
      <c r="E2" s="10">
        <v>0</v>
      </c>
      <c r="F2" s="16">
        <f>IF(E2=1,D2,IF(E2=0,0,"n.a."))</f>
        <v>0</v>
      </c>
      <c r="G2" s="65"/>
      <c r="H2" s="29"/>
      <c r="I2" s="29"/>
      <c r="J2" s="29"/>
      <c r="K2" s="29"/>
      <c r="L2" s="29"/>
      <c r="M2" s="29"/>
      <c r="N2" s="29"/>
    </row>
    <row r="3" spans="1:14" ht="16.5">
      <c r="A3" s="13" t="s">
        <v>68</v>
      </c>
      <c r="B3" s="14" t="s">
        <v>57</v>
      </c>
      <c r="C3" s="15" t="s">
        <v>30</v>
      </c>
      <c r="D3" s="12">
        <f>IF(E3="n.a.",0,IF(C3="H",Description!$B$3,IF(C3="M",Description!$B$4,IF(C3="L",Description!$B$5,Description!$B$6))))</f>
        <v>4</v>
      </c>
      <c r="E3" s="10">
        <v>1</v>
      </c>
      <c r="F3" s="16">
        <f aca="true" t="shared" si="0" ref="F3:F15">IF(E3=1,D3,IF(E3=0,0,"n.a."))</f>
        <v>4</v>
      </c>
      <c r="G3" s="65"/>
      <c r="H3" s="29"/>
      <c r="I3" s="29"/>
      <c r="J3" s="29"/>
      <c r="K3" s="29"/>
      <c r="L3" s="29"/>
      <c r="M3" s="29"/>
      <c r="N3" s="29"/>
    </row>
    <row r="4" spans="1:14" ht="33">
      <c r="A4" s="13" t="s">
        <v>69</v>
      </c>
      <c r="B4" s="70" t="s">
        <v>155</v>
      </c>
      <c r="C4" s="15" t="s">
        <v>24</v>
      </c>
      <c r="D4" s="12">
        <f>IF(E4="n.a.",0,IF(C4="H",Description!$B$3,IF(C4="M",Description!$B$4,IF(C4="L",Description!$B$5,Description!$B$6))))</f>
        <v>8</v>
      </c>
      <c r="E4" s="10">
        <v>1</v>
      </c>
      <c r="F4" s="16">
        <f t="shared" si="0"/>
        <v>8</v>
      </c>
      <c r="G4" s="65"/>
      <c r="H4" s="29"/>
      <c r="I4" s="29"/>
      <c r="J4" s="29"/>
      <c r="K4" s="29"/>
      <c r="L4" s="29"/>
      <c r="M4" s="29"/>
      <c r="N4" s="29"/>
    </row>
    <row r="5" spans="1:14" ht="16.5">
      <c r="A5" s="13" t="s">
        <v>70</v>
      </c>
      <c r="B5" s="14" t="s">
        <v>58</v>
      </c>
      <c r="C5" s="15" t="s">
        <v>24</v>
      </c>
      <c r="D5" s="12">
        <f>IF(E5="n.a.",0,IF(C5="H",Description!$B$3,IF(C5="M",Description!$B$4,IF(C5="L",Description!$B$5,Description!$B$6))))</f>
        <v>8</v>
      </c>
      <c r="E5" s="10">
        <v>1</v>
      </c>
      <c r="F5" s="16">
        <f t="shared" si="0"/>
        <v>8</v>
      </c>
      <c r="G5" s="65"/>
      <c r="H5" s="29"/>
      <c r="I5" s="29"/>
      <c r="J5" s="29"/>
      <c r="K5" s="29"/>
      <c r="L5" s="29"/>
      <c r="M5" s="29"/>
      <c r="N5" s="29"/>
    </row>
    <row r="6" spans="1:14" ht="16.5">
      <c r="A6" s="13" t="s">
        <v>71</v>
      </c>
      <c r="B6" s="14" t="s">
        <v>59</v>
      </c>
      <c r="C6" s="15" t="s">
        <v>24</v>
      </c>
      <c r="D6" s="12">
        <f>IF(E6="n.a.",0,IF(C6="H",Description!$B$3,IF(C6="M",Description!$B$4,IF(C6="L",Description!$B$5,Description!$B$6))))</f>
        <v>8</v>
      </c>
      <c r="E6" s="10">
        <v>1</v>
      </c>
      <c r="F6" s="16">
        <f t="shared" si="0"/>
        <v>8</v>
      </c>
      <c r="G6" s="65"/>
      <c r="H6" s="29"/>
      <c r="I6" s="29"/>
      <c r="J6" s="29"/>
      <c r="K6" s="29"/>
      <c r="L6" s="29"/>
      <c r="M6" s="29"/>
      <c r="N6" s="29"/>
    </row>
    <row r="7" spans="1:14" ht="16.5">
      <c r="A7" s="13" t="s">
        <v>72</v>
      </c>
      <c r="B7" s="14" t="s">
        <v>60</v>
      </c>
      <c r="C7" s="15" t="s">
        <v>24</v>
      </c>
      <c r="D7" s="12">
        <f>IF(E7="n.a.",0,IF(C7="H",Description!$B$3,IF(C7="M",Description!$B$4,IF(C7="L",Description!$B$5,Description!$B$6))))</f>
        <v>8</v>
      </c>
      <c r="E7" s="10">
        <v>1</v>
      </c>
      <c r="F7" s="16">
        <f t="shared" si="0"/>
        <v>8</v>
      </c>
      <c r="G7" s="65"/>
      <c r="H7" s="29"/>
      <c r="I7" s="29"/>
      <c r="J7" s="29"/>
      <c r="K7" s="29"/>
      <c r="L7" s="29"/>
      <c r="M7" s="29"/>
      <c r="N7" s="29"/>
    </row>
    <row r="8" spans="1:14" ht="16.5">
      <c r="A8" s="13" t="s">
        <v>73</v>
      </c>
      <c r="B8" s="14" t="s">
        <v>61</v>
      </c>
      <c r="C8" s="15" t="s">
        <v>30</v>
      </c>
      <c r="D8" s="12">
        <f>IF(E8="n.a.",0,IF(C8="H",Description!$B$3,IF(C8="M",Description!$B$4,IF(C8="L",Description!$B$5,Description!$B$6))))</f>
        <v>4</v>
      </c>
      <c r="E8" s="10">
        <v>1</v>
      </c>
      <c r="F8" s="16">
        <f t="shared" si="0"/>
        <v>4</v>
      </c>
      <c r="G8" s="65"/>
      <c r="H8" s="29"/>
      <c r="I8" s="29"/>
      <c r="J8" s="29"/>
      <c r="K8" s="29"/>
      <c r="L8" s="29"/>
      <c r="M8" s="29"/>
      <c r="N8" s="29"/>
    </row>
    <row r="9" spans="1:14" ht="16.5">
      <c r="A9" s="13" t="s">
        <v>74</v>
      </c>
      <c r="B9" s="14" t="s">
        <v>62</v>
      </c>
      <c r="C9" s="15" t="s">
        <v>27</v>
      </c>
      <c r="D9" s="12">
        <f>IF(E9="n.a.",0,IF(C9="H",Description!$B$3,IF(C9="M",Description!$B$4,IF(C9="L",Description!$B$5,Description!$B$6))))</f>
        <v>2</v>
      </c>
      <c r="E9" s="10">
        <v>1</v>
      </c>
      <c r="F9" s="16">
        <f t="shared" si="0"/>
        <v>2</v>
      </c>
      <c r="G9" s="65"/>
      <c r="H9" s="29"/>
      <c r="I9" s="29"/>
      <c r="J9" s="29"/>
      <c r="K9" s="29"/>
      <c r="L9" s="29"/>
      <c r="M9" s="29"/>
      <c r="N9" s="29"/>
    </row>
    <row r="10" spans="1:14" ht="16.5">
      <c r="A10" s="13" t="s">
        <v>75</v>
      </c>
      <c r="B10" s="14" t="s">
        <v>63</v>
      </c>
      <c r="C10" s="15" t="s">
        <v>24</v>
      </c>
      <c r="D10" s="12">
        <f>IF(E10="n.a.",0,IF(C10="H",Description!$B$3,IF(C10="M",Description!$B$4,IF(C10="L",Description!$B$5,Description!$B$6))))</f>
        <v>8</v>
      </c>
      <c r="E10" s="10">
        <v>0</v>
      </c>
      <c r="F10" s="16">
        <f t="shared" si="0"/>
        <v>0</v>
      </c>
      <c r="G10" s="65"/>
      <c r="H10" s="29"/>
      <c r="I10" s="29"/>
      <c r="J10" s="29"/>
      <c r="K10" s="29"/>
      <c r="L10" s="29"/>
      <c r="M10" s="29"/>
      <c r="N10" s="29"/>
    </row>
    <row r="11" spans="1:14" ht="16.5">
      <c r="A11" s="13" t="s">
        <v>76</v>
      </c>
      <c r="B11" s="14" t="s">
        <v>64</v>
      </c>
      <c r="C11" s="15" t="s">
        <v>24</v>
      </c>
      <c r="D11" s="12">
        <f>IF(E11="n.a.",0,IF(C11="H",Description!$B$3,IF(C11="M",Description!$B$4,IF(C11="L",Description!$B$5,Description!$B$6))))</f>
        <v>8</v>
      </c>
      <c r="E11" s="10">
        <v>0</v>
      </c>
      <c r="F11" s="16">
        <f t="shared" si="0"/>
        <v>0</v>
      </c>
      <c r="G11" s="65"/>
      <c r="H11" s="29"/>
      <c r="I11" s="29"/>
      <c r="J11" s="29"/>
      <c r="K11" s="29"/>
      <c r="L11" s="29"/>
      <c r="M11" s="29"/>
      <c r="N11" s="29"/>
    </row>
    <row r="12" spans="1:14" ht="16.5">
      <c r="A12" s="13" t="s">
        <v>77</v>
      </c>
      <c r="B12" s="14" t="s">
        <v>65</v>
      </c>
      <c r="C12" s="15" t="s">
        <v>24</v>
      </c>
      <c r="D12" s="12">
        <f>IF(E12="n.a.",0,IF(C12="H",Description!$B$3,IF(C12="M",Description!$B$4,IF(C12="L",Description!$B$5,Description!$B$6))))</f>
        <v>8</v>
      </c>
      <c r="E12" s="10">
        <v>1</v>
      </c>
      <c r="F12" s="16">
        <f t="shared" si="0"/>
        <v>8</v>
      </c>
      <c r="G12" s="65"/>
      <c r="H12" s="29"/>
      <c r="I12" s="29"/>
      <c r="J12" s="29"/>
      <c r="K12" s="29"/>
      <c r="L12" s="29"/>
      <c r="M12" s="29"/>
      <c r="N12" s="29"/>
    </row>
    <row r="13" spans="1:14" ht="16.5">
      <c r="A13" s="13" t="s">
        <v>78</v>
      </c>
      <c r="B13" s="14" t="s">
        <v>66</v>
      </c>
      <c r="C13" s="15" t="s">
        <v>24</v>
      </c>
      <c r="D13" s="12">
        <f>IF(E13="n.a.",0,IF(C13="H",Description!$B$3,IF(C13="M",Description!$B$4,IF(C13="L",Description!$B$5,Description!$B$6))))</f>
        <v>8</v>
      </c>
      <c r="E13" s="10">
        <v>0</v>
      </c>
      <c r="F13" s="16">
        <f t="shared" si="0"/>
        <v>0</v>
      </c>
      <c r="G13" s="65"/>
      <c r="H13" s="29"/>
      <c r="I13" s="29"/>
      <c r="J13" s="29"/>
      <c r="K13" s="29"/>
      <c r="L13" s="29"/>
      <c r="M13" s="29"/>
      <c r="N13" s="29"/>
    </row>
    <row r="14" spans="1:14" ht="33">
      <c r="A14" s="13" t="s">
        <v>79</v>
      </c>
      <c r="B14" s="71" t="s">
        <v>156</v>
      </c>
      <c r="C14" s="15" t="s">
        <v>30</v>
      </c>
      <c r="D14" s="12">
        <f>IF(E14="n.a.",0,IF(C14="H",Description!$B$3,IF(C14="M",Description!$B$4,IF(C14="L",Description!$B$5,Description!$B$6))))</f>
        <v>4</v>
      </c>
      <c r="E14" s="10">
        <v>1</v>
      </c>
      <c r="F14" s="55">
        <f t="shared" si="0"/>
        <v>4</v>
      </c>
      <c r="G14" s="65"/>
      <c r="H14" s="29"/>
      <c r="I14" s="29"/>
      <c r="J14" s="29"/>
      <c r="K14" s="29"/>
      <c r="L14" s="29"/>
      <c r="M14" s="29"/>
      <c r="N14" s="29"/>
    </row>
    <row r="15" spans="1:14" ht="16.5">
      <c r="A15" s="56" t="s">
        <v>80</v>
      </c>
      <c r="B15" s="57" t="s">
        <v>157</v>
      </c>
      <c r="C15" s="58" t="s">
        <v>24</v>
      </c>
      <c r="D15" s="12">
        <f>IF(E15="n.a.",0,IF(C15="H",Description!$B$3,IF(C15="M",Description!$B$4,IF(C15="L",Description!$B$5,Description!$B$6))))</f>
        <v>8</v>
      </c>
      <c r="E15" s="10">
        <v>1</v>
      </c>
      <c r="F15" s="59">
        <f t="shared" si="0"/>
        <v>8</v>
      </c>
      <c r="G15" s="65"/>
      <c r="H15" s="47"/>
      <c r="I15" s="48"/>
      <c r="J15" s="48"/>
      <c r="K15" s="48"/>
      <c r="L15" s="48"/>
      <c r="M15" s="29"/>
      <c r="N15" s="29"/>
    </row>
    <row r="16" spans="1:14" ht="15.75" thickBot="1">
      <c r="A16" s="29"/>
      <c r="B16" s="29"/>
      <c r="C16" s="38" t="s">
        <v>81</v>
      </c>
      <c r="D16" s="39">
        <f>SUM(D2:D15)</f>
        <v>94</v>
      </c>
      <c r="E16" s="40" t="s">
        <v>82</v>
      </c>
      <c r="F16" s="39">
        <f>SUM(F2:F15)</f>
        <v>62</v>
      </c>
      <c r="G16" s="29"/>
      <c r="H16" s="29"/>
      <c r="I16" s="29"/>
      <c r="J16" s="29"/>
      <c r="K16" s="29"/>
      <c r="L16" s="29"/>
      <c r="M16" s="29"/>
      <c r="N16" s="29"/>
    </row>
    <row r="17" spans="1:14" ht="15.75" thickTop="1">
      <c r="A17" s="29"/>
      <c r="B17" s="29"/>
      <c r="C17" s="36"/>
      <c r="D17" s="37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">
      <c r="A18" s="29"/>
      <c r="B18" s="29"/>
      <c r="C18" s="49" t="s">
        <v>83</v>
      </c>
      <c r="D18" s="50">
        <f>(F16/D16)*100</f>
        <v>65.95744680851064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">
      <c r="A19" s="29"/>
      <c r="B19" s="29"/>
      <c r="C19" s="51" t="s">
        <v>48</v>
      </c>
      <c r="D19" s="52">
        <f>Description!I4</f>
        <v>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thickBot="1">
      <c r="A20" s="29"/>
      <c r="B20" s="29"/>
      <c r="C20" s="11" t="s">
        <v>84</v>
      </c>
      <c r="D20" s="18">
        <f>D18*D19</f>
        <v>263.82978723404256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</sheetData>
  <sheetProtection/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selection activeCell="E15" sqref="E15"/>
    </sheetView>
  </sheetViews>
  <sheetFormatPr defaultColWidth="11.421875" defaultRowHeight="15"/>
  <cols>
    <col min="2" max="2" width="64.28125" style="0" customWidth="1"/>
    <col min="3" max="3" width="11.421875" style="9" customWidth="1"/>
    <col min="5" max="5" width="21.421875" style="0" customWidth="1"/>
    <col min="7" max="7" width="22.28125" style="29" customWidth="1"/>
  </cols>
  <sheetData>
    <row r="1" spans="1:20" ht="45">
      <c r="A1" s="67" t="s">
        <v>33</v>
      </c>
      <c r="B1" s="67" t="s">
        <v>31</v>
      </c>
      <c r="C1" s="67" t="s">
        <v>41</v>
      </c>
      <c r="D1" s="67" t="s">
        <v>32</v>
      </c>
      <c r="E1" s="68" t="s">
        <v>203</v>
      </c>
      <c r="F1" s="67" t="s">
        <v>40</v>
      </c>
      <c r="G1" s="66" t="s">
        <v>152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6.5">
      <c r="A2" s="19" t="s">
        <v>93</v>
      </c>
      <c r="B2" s="20" t="s">
        <v>85</v>
      </c>
      <c r="C2" s="28" t="s">
        <v>30</v>
      </c>
      <c r="D2" s="61">
        <f>IF(E2="n.a.",0,IF(C2="H",Description!$B$3,IF(C2="M",Description!$B$4,IF(C2="L",Description!$B$5,Description!$B$6))))</f>
        <v>4</v>
      </c>
      <c r="E2" s="10">
        <v>0</v>
      </c>
      <c r="F2" s="16">
        <f>IF(E2=1,D2,IF(E2=0,0,"n.a."))</f>
        <v>0</v>
      </c>
      <c r="G2" s="65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6.5">
      <c r="A3" s="19" t="s">
        <v>94</v>
      </c>
      <c r="B3" s="20" t="s">
        <v>86</v>
      </c>
      <c r="C3" s="28" t="s">
        <v>30</v>
      </c>
      <c r="D3" s="61">
        <f>IF(E3="n.a.",0,IF(C3="H",Description!$B$3,IF(C3="M",Description!$B$4,IF(C3="L",Description!$B$5,Description!$B$6))))</f>
        <v>4</v>
      </c>
      <c r="E3" s="10">
        <v>0</v>
      </c>
      <c r="F3" s="16">
        <f aca="true" t="shared" si="0" ref="F3:F13">IF(E3=1,D3,IF(E3=0,0,"n.a."))</f>
        <v>0</v>
      </c>
      <c r="G3" s="65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6.5">
      <c r="A4" s="19" t="s">
        <v>95</v>
      </c>
      <c r="B4" s="5" t="s">
        <v>87</v>
      </c>
      <c r="C4" s="22" t="s">
        <v>30</v>
      </c>
      <c r="D4" s="61">
        <f>IF(E4="n.a.",0,IF(C4="H",Description!$B$3,IF(C4="M",Description!$B$4,IF(C4="L",Description!$B$5,Description!$B$6))))</f>
        <v>4</v>
      </c>
      <c r="E4" s="10">
        <v>1</v>
      </c>
      <c r="F4" s="16">
        <f t="shared" si="0"/>
        <v>4</v>
      </c>
      <c r="G4" s="65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3">
      <c r="A5" s="19" t="s">
        <v>96</v>
      </c>
      <c r="B5" s="5" t="s">
        <v>153</v>
      </c>
      <c r="C5" s="22" t="s">
        <v>30</v>
      </c>
      <c r="D5" s="61">
        <f>IF(E5="n.a.",0,IF(C5="H",Description!$B$3,IF(C5="M",Description!$B$4,IF(C5="L",Description!$B$5,Description!$B$6))))</f>
        <v>4</v>
      </c>
      <c r="E5" s="10">
        <v>1</v>
      </c>
      <c r="F5" s="16">
        <f t="shared" si="0"/>
        <v>4</v>
      </c>
      <c r="G5" s="65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6.5">
      <c r="A6" s="19" t="s">
        <v>97</v>
      </c>
      <c r="B6" s="5" t="s">
        <v>88</v>
      </c>
      <c r="C6" s="22" t="s">
        <v>30</v>
      </c>
      <c r="D6" s="61">
        <f>IF(E6="n.a.",0,IF(C6="H",Description!$B$3,IF(C6="M",Description!$B$4,IF(C6="L",Description!$B$5,Description!$B$6))))</f>
        <v>4</v>
      </c>
      <c r="E6" s="10">
        <v>1</v>
      </c>
      <c r="F6" s="55">
        <f t="shared" si="0"/>
        <v>4</v>
      </c>
      <c r="G6" s="65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6.5">
      <c r="A7" s="19" t="s">
        <v>98</v>
      </c>
      <c r="B7" s="5" t="s">
        <v>89</v>
      </c>
      <c r="C7" s="22" t="s">
        <v>30</v>
      </c>
      <c r="D7" s="61">
        <f>IF(E7="n.a.",0,IF(C7="H",Description!$B$3,IF(C7="M",Description!$B$4,IF(C7="L",Description!$B$5,Description!$B$6))))</f>
        <v>4</v>
      </c>
      <c r="E7" s="10">
        <v>1</v>
      </c>
      <c r="F7" s="55">
        <f t="shared" si="0"/>
        <v>4</v>
      </c>
      <c r="G7" s="65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6.5">
      <c r="A8" s="19" t="s">
        <v>99</v>
      </c>
      <c r="B8" s="5" t="s">
        <v>90</v>
      </c>
      <c r="C8" s="22" t="s">
        <v>24</v>
      </c>
      <c r="D8" s="61">
        <f>IF(E8="n.a.",0,IF(C8="H",Description!$B$3,IF(C8="M",Description!$B$4,IF(C8="L",Description!$B$5,Description!$B$6))))</f>
        <v>8</v>
      </c>
      <c r="E8" s="10">
        <v>1</v>
      </c>
      <c r="F8" s="55">
        <f t="shared" si="0"/>
        <v>8</v>
      </c>
      <c r="G8" s="65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6.5">
      <c r="A9" s="19" t="s">
        <v>100</v>
      </c>
      <c r="B9" s="30" t="s">
        <v>163</v>
      </c>
      <c r="C9" s="22" t="s">
        <v>30</v>
      </c>
      <c r="D9" s="61">
        <f>IF(E9="n.a.",0,IF(C9="H",Description!$B$3,IF(C9="M",Description!$B$4,IF(C9="L",Description!$B$5,Description!$B$6))))</f>
        <v>4</v>
      </c>
      <c r="E9" s="10">
        <v>1</v>
      </c>
      <c r="F9" s="55">
        <f t="shared" si="0"/>
        <v>4</v>
      </c>
      <c r="G9" s="65"/>
      <c r="H9" s="69"/>
      <c r="I9" s="47"/>
      <c r="J9" s="48"/>
      <c r="K9" s="48"/>
      <c r="L9" s="48"/>
      <c r="M9" s="48"/>
      <c r="N9" s="29"/>
      <c r="O9" s="29"/>
      <c r="P9" s="29"/>
      <c r="Q9" s="29"/>
      <c r="R9" s="29"/>
      <c r="S9" s="29"/>
      <c r="T9" s="29"/>
    </row>
    <row r="10" spans="1:20" ht="16.5">
      <c r="A10" s="19" t="s">
        <v>101</v>
      </c>
      <c r="B10" s="30" t="s">
        <v>195</v>
      </c>
      <c r="C10" s="54" t="s">
        <v>30</v>
      </c>
      <c r="D10" s="61">
        <f>IF(E10="n.a.",0,IF(C10="H",Description!$B$3,IF(C10="M",Description!$B$4,IF(C10="L",Description!$B$5,Description!$B$6))))</f>
        <v>4</v>
      </c>
      <c r="E10" s="10">
        <v>1</v>
      </c>
      <c r="F10" s="55">
        <f>IF(E10=1,D10,IF(E10=0,0,"n.a."))</f>
        <v>4</v>
      </c>
      <c r="G10" s="65"/>
      <c r="H10" s="69"/>
      <c r="I10" s="47"/>
      <c r="J10" s="48"/>
      <c r="K10" s="48"/>
      <c r="L10" s="48"/>
      <c r="M10" s="48"/>
      <c r="N10" s="29"/>
      <c r="O10" s="29"/>
      <c r="P10" s="29"/>
      <c r="Q10" s="29"/>
      <c r="R10" s="29"/>
      <c r="S10" s="29"/>
      <c r="T10" s="29"/>
    </row>
    <row r="11" spans="1:20" ht="20.25" customHeight="1">
      <c r="A11" s="19" t="s">
        <v>102</v>
      </c>
      <c r="B11" s="53" t="s">
        <v>196</v>
      </c>
      <c r="C11" s="54" t="s">
        <v>24</v>
      </c>
      <c r="D11" s="61">
        <f>IF(E11="n.a.",0,IF(C11="H",Description!$B$3,IF(C11="M",Description!$B$4,IF(C11="L",Description!$B$5,Description!$B$6))))</f>
        <v>8</v>
      </c>
      <c r="E11" s="10">
        <v>1</v>
      </c>
      <c r="F11" s="55">
        <f t="shared" si="0"/>
        <v>8</v>
      </c>
      <c r="G11" s="65"/>
      <c r="H11" s="34"/>
      <c r="I11" s="47"/>
      <c r="J11" s="48"/>
      <c r="K11" s="48"/>
      <c r="L11" s="48"/>
      <c r="M11" s="48"/>
      <c r="N11" s="29"/>
      <c r="O11" s="29"/>
      <c r="P11" s="29"/>
      <c r="Q11" s="29"/>
      <c r="R11" s="29"/>
      <c r="S11" s="29"/>
      <c r="T11" s="29"/>
    </row>
    <row r="12" spans="1:20" ht="16.5">
      <c r="A12" s="19" t="s">
        <v>103</v>
      </c>
      <c r="B12" s="5" t="s">
        <v>159</v>
      </c>
      <c r="C12" s="22" t="s">
        <v>27</v>
      </c>
      <c r="D12" s="61">
        <f>IF(E12="n.a.",0,IF(C12="H",Description!$B$3,IF(C12="M",Description!$B$4,IF(C12="L",Description!$B$5,Description!$B$6))))</f>
        <v>2</v>
      </c>
      <c r="E12" s="10">
        <v>1</v>
      </c>
      <c r="F12" s="55">
        <f t="shared" si="0"/>
        <v>2</v>
      </c>
      <c r="G12" s="65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6.5">
      <c r="A13" s="19" t="s">
        <v>104</v>
      </c>
      <c r="B13" s="88" t="s">
        <v>204</v>
      </c>
      <c r="C13" s="22" t="s">
        <v>24</v>
      </c>
      <c r="D13" s="61">
        <f>IF(E13="n.a.",0,IF(C13="H",Description!$B$3,IF(C13="M",Description!$B$4,IF(C13="L",Description!$B$5,Description!$B$6))))</f>
        <v>8</v>
      </c>
      <c r="E13" s="10">
        <v>1</v>
      </c>
      <c r="F13" s="55">
        <f t="shared" si="0"/>
        <v>8</v>
      </c>
      <c r="G13" s="65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18" ht="16.5">
      <c r="A14" s="19" t="s">
        <v>214</v>
      </c>
      <c r="B14" s="86" t="s">
        <v>160</v>
      </c>
      <c r="C14" s="60" t="s">
        <v>24</v>
      </c>
      <c r="D14" s="12">
        <f>IF(E14="n.a.",0,IF(C14="H",Description!$B$3,IF(C14="M",Description!$B$4,IF(C14="L",Description!$B$5,Description!$B$6))))</f>
        <v>8</v>
      </c>
      <c r="E14" s="10">
        <v>1</v>
      </c>
      <c r="F14" s="65">
        <f>IF(E14=1,D14,IF(E14=0,0,"n.a."))</f>
        <v>8</v>
      </c>
      <c r="G14" s="65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6.5">
      <c r="A15" s="19" t="s">
        <v>215</v>
      </c>
      <c r="B15" s="86" t="s">
        <v>92</v>
      </c>
      <c r="C15" s="60" t="s">
        <v>24</v>
      </c>
      <c r="D15" s="12">
        <f>IF(E15="n.a.",0,IF(C15="H",Description!$B$3,IF(C15="M",Description!$B$4,IF(C15="L",Description!$B$5,Description!$B$6))))</f>
        <v>8</v>
      </c>
      <c r="E15" s="10">
        <v>0</v>
      </c>
      <c r="F15" s="65">
        <f>IF(E15=1,D15,IF(E15=0,0,"n.a."))</f>
        <v>0</v>
      </c>
      <c r="G15" s="65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33">
      <c r="A16" s="19" t="s">
        <v>216</v>
      </c>
      <c r="B16" s="86" t="s">
        <v>91</v>
      </c>
      <c r="C16" s="60" t="s">
        <v>24</v>
      </c>
      <c r="D16" s="12">
        <f>IF(E16="n.a.",0,IF(C16="H",Description!$B$3,IF(C16="M",Description!$B$4,IF(C16="L",Description!$B$5,Description!$B$6))))</f>
        <v>8</v>
      </c>
      <c r="E16" s="10">
        <v>0</v>
      </c>
      <c r="F16" s="65">
        <f>IF(E16=1,D16,IF(E16=0,0,"n.a."))</f>
        <v>0</v>
      </c>
      <c r="G16" s="65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20" ht="15.75" thickBot="1">
      <c r="A17" s="29"/>
      <c r="B17" s="29"/>
      <c r="C17" s="38" t="s">
        <v>107</v>
      </c>
      <c r="D17" s="39">
        <f>SUM(D2:D16)</f>
        <v>82</v>
      </c>
      <c r="E17" s="40" t="s">
        <v>108</v>
      </c>
      <c r="F17" s="39">
        <f>SUM(F2:F16)</f>
        <v>58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6.5" thickBot="1" thickTop="1">
      <c r="A18" s="29"/>
      <c r="B18" s="29"/>
      <c r="C18" s="34"/>
      <c r="D18" s="29"/>
      <c r="E18" s="29"/>
      <c r="F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5">
      <c r="A19" s="29"/>
      <c r="B19" s="29"/>
      <c r="C19" s="41" t="s">
        <v>109</v>
      </c>
      <c r="D19" s="42">
        <f>(F17/D17)*100</f>
        <v>70.73170731707317</v>
      </c>
      <c r="E19" s="29"/>
      <c r="F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5">
      <c r="A20" s="29"/>
      <c r="B20" s="29"/>
      <c r="C20" s="43" t="s">
        <v>50</v>
      </c>
      <c r="D20" s="44">
        <f>Description!I5</f>
        <v>4</v>
      </c>
      <c r="E20" s="29"/>
      <c r="F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.75" thickBot="1">
      <c r="A21" s="29"/>
      <c r="B21" s="29"/>
      <c r="C21" s="11" t="s">
        <v>110</v>
      </c>
      <c r="D21" s="18">
        <f>D19*D20</f>
        <v>282.9268292682927</v>
      </c>
      <c r="E21" s="29"/>
      <c r="F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5">
      <c r="A22" s="29"/>
      <c r="B22" s="29"/>
      <c r="C22" s="34"/>
      <c r="D22" s="29"/>
      <c r="E22" s="29"/>
      <c r="F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5">
      <c r="A23" s="29"/>
      <c r="B23" s="29"/>
      <c r="C23" s="34"/>
      <c r="D23" s="29"/>
      <c r="E23" s="29"/>
      <c r="F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5">
      <c r="A24" s="29"/>
      <c r="B24" s="29"/>
      <c r="C24" s="34"/>
      <c r="D24" s="29"/>
      <c r="E24" s="29"/>
      <c r="F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>
      <c r="A25" s="29"/>
      <c r="B25" s="29"/>
      <c r="C25" s="34"/>
      <c r="D25" s="29"/>
      <c r="E25" s="29"/>
      <c r="F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>
      <c r="A26" s="29"/>
      <c r="B26" s="29"/>
      <c r="C26" s="34"/>
      <c r="D26" s="29"/>
      <c r="E26" s="29"/>
      <c r="F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5">
      <c r="A27" s="29"/>
      <c r="B27" s="29"/>
      <c r="C27" s="34"/>
      <c r="D27" s="29"/>
      <c r="E27" s="29"/>
      <c r="F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>
      <c r="A28" s="29"/>
      <c r="B28" s="29"/>
      <c r="C28" s="34"/>
      <c r="D28" s="29"/>
      <c r="E28" s="29"/>
      <c r="F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29"/>
      <c r="B29" s="29"/>
      <c r="C29" s="34"/>
      <c r="D29" s="29"/>
      <c r="E29" s="29"/>
      <c r="F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29"/>
      <c r="B30" s="29"/>
      <c r="C30" s="34"/>
      <c r="D30" s="29"/>
      <c r="E30" s="29"/>
      <c r="F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>
      <c r="A31" s="29"/>
      <c r="B31" s="29"/>
      <c r="C31" s="34"/>
      <c r="D31" s="29"/>
      <c r="E31" s="29"/>
      <c r="F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5">
      <c r="A32" s="29"/>
      <c r="B32" s="29"/>
      <c r="C32" s="34"/>
      <c r="D32" s="29"/>
      <c r="E32" s="29"/>
      <c r="F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>
      <c r="A33" s="29"/>
      <c r="B33" s="29"/>
      <c r="C33" s="34"/>
      <c r="D33" s="29"/>
      <c r="E33" s="29"/>
      <c r="F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>
      <c r="A34" s="29"/>
      <c r="B34" s="29"/>
      <c r="C34" s="34"/>
      <c r="D34" s="29"/>
      <c r="E34" s="29"/>
      <c r="F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5">
      <c r="A35" s="29"/>
      <c r="B35" s="29"/>
      <c r="C35" s="34"/>
      <c r="D35" s="29"/>
      <c r="E35" s="29"/>
      <c r="F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>
      <c r="A36" s="29"/>
      <c r="B36" s="29"/>
      <c r="C36" s="34"/>
      <c r="D36" s="29"/>
      <c r="E36" s="29"/>
      <c r="F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5">
      <c r="A37" s="29"/>
      <c r="B37" s="29"/>
      <c r="C37" s="34"/>
      <c r="D37" s="29"/>
      <c r="E37" s="29"/>
      <c r="F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5">
      <c r="A38" s="29"/>
      <c r="B38" s="29"/>
      <c r="C38" s="34"/>
      <c r="D38" s="29"/>
      <c r="E38" s="29"/>
      <c r="F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5">
      <c r="A39" s="29"/>
      <c r="B39" s="29"/>
      <c r="C39" s="34"/>
      <c r="D39" s="29"/>
      <c r="E39" s="29"/>
      <c r="F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5">
      <c r="A40" s="29"/>
      <c r="B40" s="29"/>
      <c r="C40" s="34"/>
      <c r="D40" s="29"/>
      <c r="E40" s="29"/>
      <c r="F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5">
      <c r="A41" s="29"/>
      <c r="B41" s="29"/>
      <c r="C41" s="34"/>
      <c r="D41" s="29"/>
      <c r="E41" s="29"/>
      <c r="F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5">
      <c r="A42" s="29"/>
      <c r="B42" s="29"/>
      <c r="C42" s="34"/>
      <c r="D42" s="29"/>
      <c r="E42" s="29"/>
      <c r="F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5">
      <c r="A43" s="29"/>
      <c r="B43" s="29"/>
      <c r="C43" s="34"/>
      <c r="D43" s="29"/>
      <c r="E43" s="29"/>
      <c r="F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5">
      <c r="A44" s="29"/>
      <c r="B44" s="29"/>
      <c r="C44" s="34"/>
      <c r="D44" s="29"/>
      <c r="E44" s="29"/>
      <c r="F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5">
      <c r="A45" s="29"/>
      <c r="B45" s="29"/>
      <c r="C45" s="34"/>
      <c r="D45" s="29"/>
      <c r="E45" s="29"/>
      <c r="F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5">
      <c r="A46" s="29"/>
      <c r="B46" s="29"/>
      <c r="C46" s="34"/>
      <c r="D46" s="29"/>
      <c r="E46" s="29"/>
      <c r="F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5">
      <c r="A47" s="29"/>
      <c r="B47" s="29"/>
      <c r="C47" s="34"/>
      <c r="D47" s="29"/>
      <c r="E47" s="29"/>
      <c r="F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5">
      <c r="A48" s="29"/>
      <c r="B48" s="29"/>
      <c r="C48" s="34"/>
      <c r="D48" s="29"/>
      <c r="E48" s="29"/>
      <c r="F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5">
      <c r="A49" s="29"/>
      <c r="B49" s="29"/>
      <c r="C49" s="34"/>
      <c r="D49" s="29"/>
      <c r="E49" s="29"/>
      <c r="F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5">
      <c r="A50" s="29"/>
      <c r="B50" s="29"/>
      <c r="C50" s="34"/>
      <c r="D50" s="29"/>
      <c r="E50" s="29"/>
      <c r="F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5">
      <c r="A51" s="29"/>
      <c r="B51" s="29"/>
      <c r="C51" s="34"/>
      <c r="D51" s="29"/>
      <c r="E51" s="29"/>
      <c r="F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5">
      <c r="A52" s="29"/>
      <c r="B52" s="29"/>
      <c r="C52" s="34"/>
      <c r="D52" s="29"/>
      <c r="E52" s="29"/>
      <c r="F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5">
      <c r="A53" s="29"/>
      <c r="B53" s="29"/>
      <c r="C53" s="34"/>
      <c r="D53" s="29"/>
      <c r="E53" s="29"/>
      <c r="F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5">
      <c r="A54" s="29"/>
      <c r="B54" s="29"/>
      <c r="C54" s="34"/>
      <c r="D54" s="29"/>
      <c r="E54" s="29"/>
      <c r="F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5">
      <c r="A55" s="29"/>
      <c r="B55" s="29"/>
      <c r="C55" s="34"/>
      <c r="D55" s="29"/>
      <c r="E55" s="29"/>
      <c r="F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5">
      <c r="A56" s="29"/>
      <c r="B56" s="29"/>
      <c r="C56" s="34"/>
      <c r="D56" s="29"/>
      <c r="E56" s="29"/>
      <c r="F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5">
      <c r="A57" s="29"/>
      <c r="B57" s="29"/>
      <c r="C57" s="34"/>
      <c r="D57" s="29"/>
      <c r="E57" s="29"/>
      <c r="F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5">
      <c r="A58" s="29"/>
      <c r="B58" s="29"/>
      <c r="C58" s="34"/>
      <c r="D58" s="29"/>
      <c r="E58" s="29"/>
      <c r="F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5">
      <c r="A59" s="29"/>
      <c r="B59" s="29"/>
      <c r="C59" s="34"/>
      <c r="D59" s="29"/>
      <c r="E59" s="29"/>
      <c r="F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5">
      <c r="A60" s="29"/>
      <c r="B60" s="29"/>
      <c r="C60" s="34"/>
      <c r="D60" s="29"/>
      <c r="E60" s="29"/>
      <c r="F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5">
      <c r="A61" s="29"/>
      <c r="B61" s="29"/>
      <c r="C61" s="34"/>
      <c r="D61" s="29"/>
      <c r="E61" s="29"/>
      <c r="F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5">
      <c r="A62" s="29"/>
      <c r="B62" s="29"/>
      <c r="C62" s="34"/>
      <c r="D62" s="29"/>
      <c r="E62" s="29"/>
      <c r="F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5">
      <c r="A63" s="29"/>
      <c r="B63" s="29"/>
      <c r="C63" s="34"/>
      <c r="D63" s="29"/>
      <c r="E63" s="29"/>
      <c r="F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5">
      <c r="A64" s="29"/>
      <c r="B64" s="29"/>
      <c r="C64" s="34"/>
      <c r="D64" s="29"/>
      <c r="E64" s="29"/>
      <c r="F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5">
      <c r="A65" s="29"/>
      <c r="B65" s="29"/>
      <c r="C65" s="34"/>
      <c r="D65" s="29"/>
      <c r="E65" s="29"/>
      <c r="F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5">
      <c r="A66" s="29"/>
      <c r="B66" s="29"/>
      <c r="C66" s="34"/>
      <c r="D66" s="29"/>
      <c r="E66" s="29"/>
      <c r="F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5">
      <c r="A67" s="29"/>
      <c r="B67" s="29"/>
      <c r="C67" s="34"/>
      <c r="D67" s="29"/>
      <c r="E67" s="29"/>
      <c r="F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5">
      <c r="A68" s="29"/>
      <c r="B68" s="29"/>
      <c r="C68" s="34"/>
      <c r="D68" s="29"/>
      <c r="E68" s="29"/>
      <c r="F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5">
      <c r="A69" s="29"/>
      <c r="B69" s="29"/>
      <c r="C69" s="34"/>
      <c r="D69" s="29"/>
      <c r="E69" s="29"/>
      <c r="F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5">
      <c r="A70" s="29"/>
      <c r="B70" s="29"/>
      <c r="C70" s="34"/>
      <c r="D70" s="29"/>
      <c r="E70" s="29"/>
      <c r="F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5">
      <c r="A71" s="29"/>
      <c r="B71" s="29"/>
      <c r="C71" s="34"/>
      <c r="D71" s="29"/>
      <c r="E71" s="29"/>
      <c r="F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5">
      <c r="A72" s="29"/>
      <c r="B72" s="29"/>
      <c r="C72" s="34"/>
      <c r="D72" s="29"/>
      <c r="E72" s="29"/>
      <c r="F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5">
      <c r="A73" s="29"/>
      <c r="B73" s="29"/>
      <c r="C73" s="34"/>
      <c r="D73" s="29"/>
      <c r="E73" s="29"/>
      <c r="F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5">
      <c r="A74" s="29"/>
      <c r="B74" s="29"/>
      <c r="C74" s="34"/>
      <c r="D74" s="29"/>
      <c r="E74" s="29"/>
      <c r="F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5">
      <c r="A75" s="29"/>
      <c r="B75" s="29"/>
      <c r="C75" s="34"/>
      <c r="D75" s="29"/>
      <c r="E75" s="29"/>
      <c r="F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5">
      <c r="A76" s="29"/>
      <c r="B76" s="29"/>
      <c r="C76" s="34"/>
      <c r="D76" s="29"/>
      <c r="E76" s="29"/>
      <c r="F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5">
      <c r="A77" s="29"/>
      <c r="B77" s="29"/>
      <c r="C77" s="34"/>
      <c r="D77" s="29"/>
      <c r="E77" s="29"/>
      <c r="F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5">
      <c r="A78" s="29"/>
      <c r="B78" s="29"/>
      <c r="C78" s="34"/>
      <c r="D78" s="29"/>
      <c r="E78" s="29"/>
      <c r="F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5">
      <c r="A79" s="29"/>
      <c r="B79" s="29"/>
      <c r="C79" s="34"/>
      <c r="D79" s="29"/>
      <c r="E79" s="29"/>
      <c r="F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5">
      <c r="A80" s="29"/>
      <c r="B80" s="29"/>
      <c r="C80" s="34"/>
      <c r="D80" s="29"/>
      <c r="E80" s="29"/>
      <c r="F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5">
      <c r="A81" s="29"/>
      <c r="B81" s="29"/>
      <c r="C81" s="34"/>
      <c r="D81" s="29"/>
      <c r="E81" s="29"/>
      <c r="F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5">
      <c r="A82" s="29"/>
      <c r="B82" s="29"/>
      <c r="C82" s="34"/>
      <c r="D82" s="29"/>
      <c r="E82" s="29"/>
      <c r="F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5">
      <c r="A83" s="29"/>
      <c r="B83" s="29"/>
      <c r="C83" s="34"/>
      <c r="D83" s="29"/>
      <c r="E83" s="29"/>
      <c r="F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5">
      <c r="A84" s="29"/>
      <c r="B84" s="29"/>
      <c r="C84" s="34"/>
      <c r="D84" s="29"/>
      <c r="E84" s="29"/>
      <c r="F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5">
      <c r="A85" s="29"/>
      <c r="B85" s="29"/>
      <c r="C85" s="34"/>
      <c r="D85" s="29"/>
      <c r="E85" s="29"/>
      <c r="F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5">
      <c r="A86" s="29"/>
      <c r="B86" s="29"/>
      <c r="C86" s="34"/>
      <c r="D86" s="29"/>
      <c r="E86" s="29"/>
      <c r="F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5">
      <c r="A87" s="29"/>
      <c r="B87" s="29"/>
      <c r="C87" s="34"/>
      <c r="D87" s="29"/>
      <c r="E87" s="29"/>
      <c r="F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5">
      <c r="A88" s="29"/>
      <c r="B88" s="29"/>
      <c r="C88" s="34"/>
      <c r="D88" s="29"/>
      <c r="E88" s="29"/>
      <c r="F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5">
      <c r="A89" s="29"/>
      <c r="B89" s="29"/>
      <c r="C89" s="34"/>
      <c r="D89" s="29"/>
      <c r="E89" s="29"/>
      <c r="F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5">
      <c r="A90" s="29"/>
      <c r="B90" s="29"/>
      <c r="C90" s="34"/>
      <c r="D90" s="29"/>
      <c r="E90" s="29"/>
      <c r="F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5">
      <c r="A91" s="29"/>
      <c r="B91" s="29"/>
      <c r="C91" s="34"/>
      <c r="D91" s="29"/>
      <c r="E91" s="29"/>
      <c r="F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5">
      <c r="A92" s="29"/>
      <c r="B92" s="29"/>
      <c r="C92" s="34"/>
      <c r="D92" s="29"/>
      <c r="E92" s="29"/>
      <c r="F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5">
      <c r="A93" s="29"/>
      <c r="B93" s="29"/>
      <c r="C93" s="34"/>
      <c r="D93" s="29"/>
      <c r="E93" s="29"/>
      <c r="F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5">
      <c r="A94" s="29"/>
      <c r="B94" s="29"/>
      <c r="C94" s="34"/>
      <c r="D94" s="29"/>
      <c r="E94" s="29"/>
      <c r="F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5">
      <c r="A95" s="29"/>
      <c r="B95" s="29"/>
      <c r="C95" s="34"/>
      <c r="D95" s="29"/>
      <c r="E95" s="29"/>
      <c r="F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5">
      <c r="A96" s="29"/>
      <c r="B96" s="29"/>
      <c r="C96" s="34"/>
      <c r="D96" s="29"/>
      <c r="E96" s="29"/>
      <c r="F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5">
      <c r="A97" s="29"/>
      <c r="B97" s="29"/>
      <c r="C97" s="34"/>
      <c r="D97" s="29"/>
      <c r="E97" s="29"/>
      <c r="F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5">
      <c r="A98" s="29"/>
      <c r="B98" s="29"/>
      <c r="C98" s="34"/>
      <c r="D98" s="29"/>
      <c r="E98" s="29"/>
      <c r="F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1:20" ht="15">
      <c r="A99" s="29"/>
      <c r="B99" s="29"/>
      <c r="C99" s="34"/>
      <c r="D99" s="29"/>
      <c r="E99" s="29"/>
      <c r="F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1:20" ht="15">
      <c r="A100" s="29"/>
      <c r="B100" s="29"/>
      <c r="C100" s="34"/>
      <c r="D100" s="29"/>
      <c r="E100" s="29"/>
      <c r="F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ht="15">
      <c r="A101" s="29"/>
      <c r="B101" s="29"/>
      <c r="C101" s="34"/>
      <c r="D101" s="29"/>
      <c r="E101" s="29"/>
      <c r="F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</sheetData>
  <sheetProtection/>
  <printOptions/>
  <pageMargins left="0.7" right="0.7" top="0.787401575" bottom="0.7874015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F16" sqref="F16"/>
    </sheetView>
  </sheetViews>
  <sheetFormatPr defaultColWidth="11.421875" defaultRowHeight="15"/>
  <cols>
    <col min="2" max="2" width="58.140625" style="0" customWidth="1"/>
    <col min="5" max="5" width="21.57421875" style="0" customWidth="1"/>
    <col min="7" max="7" width="22.28125" style="0" customWidth="1"/>
  </cols>
  <sheetData>
    <row r="1" spans="1:18" ht="45">
      <c r="A1" s="73" t="s">
        <v>33</v>
      </c>
      <c r="B1" s="73" t="s">
        <v>31</v>
      </c>
      <c r="C1" s="73" t="s">
        <v>41</v>
      </c>
      <c r="D1" s="73" t="s">
        <v>32</v>
      </c>
      <c r="E1" s="74" t="s">
        <v>201</v>
      </c>
      <c r="F1" s="73" t="s">
        <v>40</v>
      </c>
      <c r="G1" s="66" t="s">
        <v>152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6.5">
      <c r="A2" s="21" t="s">
        <v>114</v>
      </c>
      <c r="B2" s="5" t="s">
        <v>164</v>
      </c>
      <c r="C2" s="22" t="s">
        <v>24</v>
      </c>
      <c r="D2" s="12">
        <f>IF(E2="n.a.",0,IF(C2="H",Description!$B$3,IF(C2="M",Description!$B$4,IF(C2="L",Description!$B$5,Description!$B$6))))</f>
        <v>8</v>
      </c>
      <c r="E2" s="10">
        <v>0</v>
      </c>
      <c r="F2" s="16">
        <f aca="true" t="shared" si="0" ref="F2:F15">IF(E2=1,D2,IF(E2=0,0,"n.a."))</f>
        <v>0</v>
      </c>
      <c r="G2" s="65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6.5">
      <c r="A3" s="21" t="s">
        <v>115</v>
      </c>
      <c r="B3" s="5" t="s">
        <v>168</v>
      </c>
      <c r="C3" s="22" t="s">
        <v>24</v>
      </c>
      <c r="D3" s="12">
        <f>IF(E3="n.a.",0,IF(C3="H",Description!$B$3,IF(C3="M",Description!$B$4,IF(C3="L",Description!$B$5,Description!$B$6))))</f>
        <v>8</v>
      </c>
      <c r="E3" s="10">
        <v>0</v>
      </c>
      <c r="F3" s="16">
        <f t="shared" si="0"/>
        <v>0</v>
      </c>
      <c r="G3" s="65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6.5">
      <c r="A4" s="21" t="s">
        <v>116</v>
      </c>
      <c r="B4" s="7" t="s">
        <v>117</v>
      </c>
      <c r="C4" s="22" t="s">
        <v>30</v>
      </c>
      <c r="D4" s="12">
        <f>IF(E4="n.a.",0,IF(C4="H",Description!$B$3,IF(C4="M",Description!$B$4,IF(C4="L",Description!$B$5,Description!$B$6))))</f>
        <v>4</v>
      </c>
      <c r="E4" s="10">
        <v>0</v>
      </c>
      <c r="F4" s="16">
        <f t="shared" si="0"/>
        <v>0</v>
      </c>
      <c r="G4" s="65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6.5">
      <c r="A5" s="21" t="s">
        <v>191</v>
      </c>
      <c r="B5" s="7" t="s">
        <v>118</v>
      </c>
      <c r="C5" s="22" t="s">
        <v>27</v>
      </c>
      <c r="D5" s="12">
        <f>IF(E5="n.a.",0,IF(C5="H",Description!$B$3,IF(C5="M",Description!$B$4,IF(C5="L",Description!$B$5,Description!$B$6))))</f>
        <v>2</v>
      </c>
      <c r="E5" s="10">
        <v>0</v>
      </c>
      <c r="F5" s="16">
        <f t="shared" si="0"/>
        <v>0</v>
      </c>
      <c r="G5" s="65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99" customFormat="1" ht="16.5">
      <c r="A6" s="21" t="s">
        <v>192</v>
      </c>
      <c r="B6" s="105" t="s">
        <v>221</v>
      </c>
      <c r="C6" s="60" t="s">
        <v>24</v>
      </c>
      <c r="D6" s="12">
        <f>IF(E6="n.a.",0,IF(C6="H",'[1]Description'!$B$3,IF(C6="M",'[1]Description'!$B$4,IF(C6="L",'[1]Description'!$B$5,'[1]Description'!$B$6))))</f>
        <v>0</v>
      </c>
      <c r="E6" s="17" t="s">
        <v>205</v>
      </c>
      <c r="F6" s="16" t="str">
        <f t="shared" si="0"/>
        <v>n.a.</v>
      </c>
      <c r="G6" s="65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99" customFormat="1" ht="16.5">
      <c r="A7" s="21" t="s">
        <v>193</v>
      </c>
      <c r="B7" s="105" t="s">
        <v>222</v>
      </c>
      <c r="C7" s="60" t="s">
        <v>24</v>
      </c>
      <c r="D7" s="12">
        <f>IF(E7="n.a.",0,IF(C7="H",'[1]Description'!$B$3,IF(C7="M",'[1]Description'!$B$4,IF(C7="L",'[1]Description'!$B$5,'[1]Description'!$B$6))))</f>
        <v>0</v>
      </c>
      <c r="E7" s="17" t="s">
        <v>205</v>
      </c>
      <c r="F7" s="16" t="str">
        <f t="shared" si="0"/>
        <v>n.a.</v>
      </c>
      <c r="G7" s="65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s="99" customFormat="1" ht="16.5">
      <c r="A8" s="21" t="s">
        <v>194</v>
      </c>
      <c r="B8" s="105" t="s">
        <v>223</v>
      </c>
      <c r="C8" s="60" t="s">
        <v>30</v>
      </c>
      <c r="D8" s="12">
        <f>IF(E8="n.a.",0,IF(C8="H",'[1]Description'!$B$3,IF(C8="M",'[1]Description'!$B$4,IF(C8="L",'[1]Description'!$B$5,'[1]Description'!$B$6))))</f>
        <v>0</v>
      </c>
      <c r="E8" s="17" t="s">
        <v>205</v>
      </c>
      <c r="F8" s="16" t="str">
        <f>IF(E8=1,D8,IF(E8=0,0,"n.a."))</f>
        <v>n.a.</v>
      </c>
      <c r="G8" s="65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s="99" customFormat="1" ht="16.5">
      <c r="A9" s="21" t="s">
        <v>224</v>
      </c>
      <c r="B9" s="105" t="s">
        <v>225</v>
      </c>
      <c r="C9" s="60" t="s">
        <v>27</v>
      </c>
      <c r="D9" s="12">
        <f>IF(E9="n.a.",0,IF(C9="H",'[1]Description'!$B$3,IF(C9="M",'[1]Description'!$B$4,IF(C9="L",'[1]Description'!$B$5,'[1]Description'!$B$6))))</f>
        <v>0</v>
      </c>
      <c r="E9" s="17" t="s">
        <v>205</v>
      </c>
      <c r="F9" s="16" t="str">
        <f t="shared" si="0"/>
        <v>n.a.</v>
      </c>
      <c r="G9" s="65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99" customFormat="1" ht="16.5">
      <c r="A10" s="21" t="s">
        <v>226</v>
      </c>
      <c r="B10" s="105" t="s">
        <v>227</v>
      </c>
      <c r="C10" s="60" t="s">
        <v>27</v>
      </c>
      <c r="D10" s="12">
        <f>IF(E10="n.a.",0,IF(C10="H",'[1]Description'!$B$3,IF(C10="M",'[1]Description'!$B$4,IF(C10="L",'[1]Description'!$B$5,'[1]Description'!$B$6))))</f>
        <v>0</v>
      </c>
      <c r="E10" s="17" t="s">
        <v>205</v>
      </c>
      <c r="F10" s="16" t="str">
        <f t="shared" si="0"/>
        <v>n.a.</v>
      </c>
      <c r="G10" s="65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99" customFormat="1" ht="16.5">
      <c r="A11" s="21" t="s">
        <v>228</v>
      </c>
      <c r="B11" s="105" t="s">
        <v>229</v>
      </c>
      <c r="C11" s="60" t="s">
        <v>27</v>
      </c>
      <c r="D11" s="12">
        <f>IF(E11="n.a.",0,IF(C11="H",'[1]Description'!$B$3,IF(C11="M",'[1]Description'!$B$4,IF(C11="L",'[1]Description'!$B$5,'[1]Description'!$B$6))))</f>
        <v>0</v>
      </c>
      <c r="E11" s="17" t="s">
        <v>205</v>
      </c>
      <c r="F11" s="16" t="str">
        <f>IF(E11=1,D11,IF(E11=0,0,"n.a."))</f>
        <v>n.a.</v>
      </c>
      <c r="G11" s="65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99" customFormat="1" ht="16.5">
      <c r="A12" s="21" t="s">
        <v>230</v>
      </c>
      <c r="B12" s="105" t="s">
        <v>231</v>
      </c>
      <c r="C12" s="60" t="s">
        <v>27</v>
      </c>
      <c r="D12" s="12">
        <f>IF(E12="n.a.",0,IF(C12="H",'[1]Description'!$B$3,IF(C12="M",'[1]Description'!$B$4,IF(C12="L",'[1]Description'!$B$5,'[1]Description'!$B$6))))</f>
        <v>0</v>
      </c>
      <c r="E12" s="17" t="s">
        <v>205</v>
      </c>
      <c r="F12" s="16" t="str">
        <f>IF(E12=1,D12,IF(E12=0,0,"n.a."))</f>
        <v>n.a.</v>
      </c>
      <c r="G12" s="65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6.5">
      <c r="A13" s="21" t="s">
        <v>232</v>
      </c>
      <c r="B13" s="7" t="s">
        <v>111</v>
      </c>
      <c r="C13" s="22" t="s">
        <v>27</v>
      </c>
      <c r="D13" s="12">
        <f>IF(E13="n.a.",0,IF(C13="H",Description!$B$3,IF(C13="M",Description!$B$4,IF(C13="L",Description!$B$5,Description!$B$6))))</f>
        <v>2</v>
      </c>
      <c r="E13" s="10">
        <v>1</v>
      </c>
      <c r="F13" s="16">
        <f t="shared" si="0"/>
        <v>2</v>
      </c>
      <c r="G13" s="65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6.5">
      <c r="A14" s="21" t="s">
        <v>233</v>
      </c>
      <c r="B14" s="7" t="s">
        <v>112</v>
      </c>
      <c r="C14" s="22" t="s">
        <v>27</v>
      </c>
      <c r="D14" s="12">
        <f>IF(E14="n.a.",0,IF(C14="H",Description!$B$3,IF(C14="M",Description!$B$4,IF(C14="L",Description!$B$5,Description!$B$6))))</f>
        <v>0</v>
      </c>
      <c r="E14" s="10" t="s">
        <v>205</v>
      </c>
      <c r="F14" s="16" t="str">
        <f t="shared" si="0"/>
        <v>n.a.</v>
      </c>
      <c r="G14" s="65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34.5" customHeight="1">
      <c r="A15" s="21" t="s">
        <v>234</v>
      </c>
      <c r="B15" s="5" t="s">
        <v>162</v>
      </c>
      <c r="C15" s="22" t="s">
        <v>24</v>
      </c>
      <c r="D15" s="12">
        <f>IF(E15="n.a.",0,IF(C15="H",Description!$B$3,IF(C15="M",Description!$B$4,IF(C15="L",Description!$B$5,Description!$B$6))))</f>
        <v>8</v>
      </c>
      <c r="E15" s="10">
        <v>1</v>
      </c>
      <c r="F15" s="16">
        <f t="shared" si="0"/>
        <v>8</v>
      </c>
      <c r="G15" s="65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5.75" thickBot="1">
      <c r="A16" s="29"/>
      <c r="B16" s="29"/>
      <c r="C16" s="38" t="s">
        <v>119</v>
      </c>
      <c r="D16" s="39">
        <f>SUM(D2:D15)</f>
        <v>32</v>
      </c>
      <c r="E16" s="40" t="s">
        <v>120</v>
      </c>
      <c r="F16" s="39">
        <f>SUM(F2:F15)</f>
        <v>10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6.5" thickBot="1" thickTop="1">
      <c r="A17" s="29"/>
      <c r="B17" s="29"/>
      <c r="C17" s="36"/>
      <c r="D17" s="3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5">
      <c r="A18" s="29"/>
      <c r="B18" s="29"/>
      <c r="C18" s="41" t="s">
        <v>121</v>
      </c>
      <c r="D18" s="42">
        <f>(F16/D16)*100</f>
        <v>31.25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5">
      <c r="A19" s="29"/>
      <c r="B19" s="29"/>
      <c r="C19" s="43" t="s">
        <v>52</v>
      </c>
      <c r="D19" s="44">
        <f>Description!I6</f>
        <v>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5.75" thickBot="1">
      <c r="A20" s="29"/>
      <c r="B20" s="29"/>
      <c r="C20" s="11" t="s">
        <v>122</v>
      </c>
      <c r="D20" s="18">
        <f>D18*D19</f>
        <v>250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</sheetData>
  <sheetProtection/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B24" sqref="B24"/>
    </sheetView>
  </sheetViews>
  <sheetFormatPr defaultColWidth="11.421875" defaultRowHeight="15"/>
  <cols>
    <col min="2" max="2" width="58.140625" style="0" customWidth="1"/>
    <col min="5" max="5" width="21.421875" style="0" customWidth="1"/>
    <col min="7" max="7" width="22.28125" style="0" customWidth="1"/>
  </cols>
  <sheetData>
    <row r="1" spans="1:18" ht="45">
      <c r="A1" s="73" t="s">
        <v>33</v>
      </c>
      <c r="B1" s="73" t="s">
        <v>31</v>
      </c>
      <c r="C1" s="73" t="s">
        <v>41</v>
      </c>
      <c r="D1" s="73" t="s">
        <v>32</v>
      </c>
      <c r="E1" s="74" t="s">
        <v>201</v>
      </c>
      <c r="F1" s="73" t="s">
        <v>40</v>
      </c>
      <c r="G1" s="66" t="s">
        <v>152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6.5">
      <c r="A2" s="85" t="s">
        <v>174</v>
      </c>
      <c r="B2" s="86" t="s">
        <v>158</v>
      </c>
      <c r="C2" s="60" t="s">
        <v>24</v>
      </c>
      <c r="D2" s="12">
        <f>IF(E2="n.a.",0,IF(C2="H",Description!$B$3,IF(C2="M",Description!$B$4,IF(C2="L",Description!$B$5,Description!$B$6))))</f>
        <v>8</v>
      </c>
      <c r="E2" s="10">
        <v>0</v>
      </c>
      <c r="F2" s="65">
        <f aca="true" t="shared" si="0" ref="F2:F14">IF(E2=1,D2,IF(E2=0,0,"n.a."))</f>
        <v>0</v>
      </c>
      <c r="G2" s="65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6.5">
      <c r="A3" s="85" t="s">
        <v>175</v>
      </c>
      <c r="B3" s="86" t="s">
        <v>136</v>
      </c>
      <c r="C3" s="60" t="s">
        <v>24</v>
      </c>
      <c r="D3" s="12">
        <f>IF(E3="n.a.",0,IF(C3="H",Description!$B$3,IF(C3="M",Description!$B$4,IF(C3="L",Description!$B$5,Description!$B$6))))</f>
        <v>8</v>
      </c>
      <c r="E3" s="10">
        <v>1</v>
      </c>
      <c r="F3" s="65">
        <f t="shared" si="0"/>
        <v>8</v>
      </c>
      <c r="G3" s="65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6.5">
      <c r="A4" s="85" t="s">
        <v>176</v>
      </c>
      <c r="B4" s="86" t="s">
        <v>137</v>
      </c>
      <c r="C4" s="60" t="s">
        <v>27</v>
      </c>
      <c r="D4" s="12">
        <f>IF(E4="n.a.",0,IF(C4="H",Description!$B$3,IF(C4="M",Description!$B$4,IF(C4="L",Description!$B$5,Description!$B$6))))</f>
        <v>2</v>
      </c>
      <c r="E4" s="10">
        <v>1</v>
      </c>
      <c r="F4" s="65">
        <f t="shared" si="0"/>
        <v>2</v>
      </c>
      <c r="G4" s="65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6.5">
      <c r="A5" s="85" t="s">
        <v>182</v>
      </c>
      <c r="B5" s="86" t="s">
        <v>138</v>
      </c>
      <c r="C5" s="60" t="s">
        <v>30</v>
      </c>
      <c r="D5" s="12">
        <f>IF(E5="n.a.",0,IF(C5="H",Description!$B$3,IF(C5="M",Description!$B$4,IF(C5="L",Description!$B$5,Description!$B$6))))</f>
        <v>4</v>
      </c>
      <c r="E5" s="10">
        <v>1</v>
      </c>
      <c r="F5" s="65">
        <f t="shared" si="0"/>
        <v>4</v>
      </c>
      <c r="G5" s="65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6.5">
      <c r="A6" s="85" t="s">
        <v>183</v>
      </c>
      <c r="B6" s="86" t="s">
        <v>105</v>
      </c>
      <c r="C6" s="60" t="s">
        <v>27</v>
      </c>
      <c r="D6" s="12">
        <f>IF(E6="n.a.",0,IF(C6="H",Description!$B$3,IF(C6="M",Description!$B$4,IF(C6="L",Description!$B$5,Description!$B$6))))</f>
        <v>2</v>
      </c>
      <c r="E6" s="10">
        <v>1</v>
      </c>
      <c r="F6" s="65">
        <f t="shared" si="0"/>
        <v>2</v>
      </c>
      <c r="G6" s="65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33">
      <c r="A7" s="85" t="s">
        <v>184</v>
      </c>
      <c r="B7" s="86" t="s">
        <v>197</v>
      </c>
      <c r="C7" s="60" t="s">
        <v>30</v>
      </c>
      <c r="D7" s="12">
        <f>IF(E7="n.a.",0,IF(C7="H",Description!$B$3,IF(C7="M",Description!$B$4,IF(C7="L",Description!$B$5,Description!$B$6))))</f>
        <v>4</v>
      </c>
      <c r="E7" s="10">
        <v>1</v>
      </c>
      <c r="F7" s="65">
        <f t="shared" si="0"/>
        <v>4</v>
      </c>
      <c r="G7" s="65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33">
      <c r="A8" s="85" t="s">
        <v>185</v>
      </c>
      <c r="B8" s="86" t="s">
        <v>106</v>
      </c>
      <c r="C8" s="60" t="s">
        <v>24</v>
      </c>
      <c r="D8" s="12">
        <f>IF(E8="n.a.",0,IF(C8="H",Description!$B$3,IF(C8="M",Description!$B$4,IF(C8="L",Description!$B$5,Description!$B$6))))</f>
        <v>8</v>
      </c>
      <c r="E8" s="10">
        <v>1</v>
      </c>
      <c r="F8" s="65">
        <f t="shared" si="0"/>
        <v>8</v>
      </c>
      <c r="G8" s="65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6.5">
      <c r="A9" s="85" t="s">
        <v>186</v>
      </c>
      <c r="B9" s="86" t="s">
        <v>139</v>
      </c>
      <c r="C9" s="60" t="s">
        <v>24</v>
      </c>
      <c r="D9" s="12">
        <f>IF(E9="n.a.",0,IF(C9="H",Description!$B$3,IF(C9="M",Description!$B$4,IF(C9="L",Description!$B$5,Description!$B$6))))</f>
        <v>8</v>
      </c>
      <c r="E9" s="17">
        <v>1</v>
      </c>
      <c r="F9" s="65">
        <f t="shared" si="0"/>
        <v>8</v>
      </c>
      <c r="G9" s="65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6.5">
      <c r="A10" s="85" t="s">
        <v>187</v>
      </c>
      <c r="B10" s="86" t="s">
        <v>140</v>
      </c>
      <c r="C10" s="60" t="s">
        <v>24</v>
      </c>
      <c r="D10" s="12">
        <f>IF(E10="n.a.",0,IF(C10="H",Description!$B$3,IF(C10="M",Description!$B$4,IF(C10="L",Description!$B$5,Description!$B$6))))</f>
        <v>8</v>
      </c>
      <c r="E10" s="17">
        <v>0</v>
      </c>
      <c r="F10" s="65">
        <f t="shared" si="0"/>
        <v>0</v>
      </c>
      <c r="G10" s="65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6.5">
      <c r="A11" s="85" t="s">
        <v>177</v>
      </c>
      <c r="B11" s="86" t="s">
        <v>141</v>
      </c>
      <c r="C11" s="60" t="s">
        <v>27</v>
      </c>
      <c r="D11" s="12">
        <f>IF(E11="n.a.",0,IF(C11="H",Description!$B$3,IF(C11="M",Description!$B$4,IF(C11="L",Description!$B$5,Description!$B$6))))</f>
        <v>2</v>
      </c>
      <c r="E11" s="17">
        <v>0</v>
      </c>
      <c r="F11" s="65">
        <f t="shared" si="0"/>
        <v>0</v>
      </c>
      <c r="G11" s="65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6.5">
      <c r="A12" s="85" t="s">
        <v>188</v>
      </c>
      <c r="B12" s="7" t="s">
        <v>113</v>
      </c>
      <c r="C12" s="22" t="s">
        <v>30</v>
      </c>
      <c r="D12" s="12">
        <f>IF(E12="n.a.",0,IF(C12="H",Description!$B$3,IF(C12="M",Description!$B$4,IF(C12="L",Description!$B$5,Description!$B$6))))</f>
        <v>4</v>
      </c>
      <c r="E12" s="17">
        <v>0</v>
      </c>
      <c r="F12" s="16">
        <f t="shared" si="0"/>
        <v>0</v>
      </c>
      <c r="G12" s="65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6.5">
      <c r="A13" s="85" t="s">
        <v>189</v>
      </c>
      <c r="B13" s="104" t="s">
        <v>220</v>
      </c>
      <c r="C13" s="60" t="s">
        <v>30</v>
      </c>
      <c r="D13" s="12">
        <f>IF(E13="n.a.",0,IF(C13="H",Description!$B$3,IF(C13="M",Description!$B$4,IF(C13="L",Description!$B$5,Description!$B$6))))</f>
        <v>4</v>
      </c>
      <c r="E13" s="17">
        <v>1</v>
      </c>
      <c r="F13" s="65">
        <f t="shared" si="0"/>
        <v>4</v>
      </c>
      <c r="G13" s="65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6.5">
      <c r="A14" s="85" t="s">
        <v>190</v>
      </c>
      <c r="B14" s="86" t="s">
        <v>161</v>
      </c>
      <c r="C14" s="60" t="s">
        <v>30</v>
      </c>
      <c r="D14" s="12">
        <f>IF(E14="n.a.",0,IF(C14="H",Description!$B$3,IF(C14="M",Description!$B$4,IF(C14="L",Description!$B$5,Description!$B$6))))</f>
        <v>4</v>
      </c>
      <c r="E14" s="17">
        <v>1</v>
      </c>
      <c r="F14" s="65">
        <f t="shared" si="0"/>
        <v>4</v>
      </c>
      <c r="G14" s="65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5.75" thickBot="1">
      <c r="A15" s="29"/>
      <c r="B15" s="87"/>
      <c r="C15" s="38" t="s">
        <v>169</v>
      </c>
      <c r="D15" s="39">
        <f>SUM(D2:D14)</f>
        <v>66</v>
      </c>
      <c r="E15" s="40" t="s">
        <v>170</v>
      </c>
      <c r="F15" s="39">
        <f>SUM(F2:F14)</f>
        <v>44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6.5" thickBot="1" thickTop="1">
      <c r="A16" s="29"/>
      <c r="B16" s="87"/>
      <c r="C16" s="36"/>
      <c r="D16" s="3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5">
      <c r="A17" s="29"/>
      <c r="B17" s="29"/>
      <c r="C17" s="41" t="s">
        <v>171</v>
      </c>
      <c r="D17" s="42">
        <f>(F15/D15)*100</f>
        <v>66.66666666666666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5">
      <c r="A18" s="29"/>
      <c r="B18" s="29"/>
      <c r="C18" s="43" t="s">
        <v>172</v>
      </c>
      <c r="D18" s="44">
        <f>Description!I7</f>
        <v>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5.75" thickBot="1">
      <c r="A19" s="29"/>
      <c r="B19" s="29"/>
      <c r="C19" s="11" t="s">
        <v>173</v>
      </c>
      <c r="D19" s="18">
        <f>D17*D18</f>
        <v>66.66666666666666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W56"/>
  <sheetViews>
    <sheetView zoomScale="70" zoomScaleNormal="70" zoomScalePageLayoutView="0" workbookViewId="0" topLeftCell="B1">
      <selection activeCell="C9" sqref="C9"/>
    </sheetView>
  </sheetViews>
  <sheetFormatPr defaultColWidth="11.421875" defaultRowHeight="15"/>
  <cols>
    <col min="1" max="1" width="11.421875" style="29" customWidth="1"/>
    <col min="2" max="2" width="13.7109375" style="0" customWidth="1"/>
    <col min="3" max="3" width="27.140625" style="0" customWidth="1"/>
    <col min="4" max="4" width="46.8515625" style="0" customWidth="1"/>
    <col min="5" max="5" width="14.00390625" style="0" bestFit="1" customWidth="1"/>
    <col min="6" max="6" width="26.421875" style="0" bestFit="1" customWidth="1"/>
    <col min="7" max="7" width="13.421875" style="0" bestFit="1" customWidth="1"/>
    <col min="9" max="9" width="13.57421875" style="0" bestFit="1" customWidth="1"/>
    <col min="11" max="11" width="13.140625" style="0" bestFit="1" customWidth="1"/>
  </cols>
  <sheetData>
    <row r="1" spans="2:23" ht="1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3" ht="1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2:23" ht="15.75">
      <c r="B3" s="77" t="s">
        <v>123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 ht="15">
      <c r="B4" s="29"/>
      <c r="C4" s="29"/>
      <c r="D4" s="29"/>
      <c r="E4" s="29"/>
      <c r="F4" s="29"/>
      <c r="G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ht="15">
      <c r="B5" s="29"/>
      <c r="C5" s="62" t="str">
        <f>'KnowledgeScale Organization'!C15</f>
        <v>Result KSO</v>
      </c>
      <c r="D5" s="33"/>
      <c r="E5" s="62" t="str">
        <f>'KnowledgeScale Material'!C20</f>
        <v>Result KSM</v>
      </c>
      <c r="F5" s="33"/>
      <c r="G5" s="62" t="str">
        <f>'KnowledgeScale Exposition'!C21</f>
        <v>Result KSE</v>
      </c>
      <c r="H5" s="29"/>
      <c r="I5" s="62" t="str">
        <f>'KnowledgeScale Hazards'!C20</f>
        <v>Result KSH</v>
      </c>
      <c r="J5" s="29"/>
      <c r="K5" s="62" t="str">
        <f>'KnowledgeScale Lifecycle'!C19</f>
        <v>Result KSL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2:23" ht="15">
      <c r="B6" s="32" t="s">
        <v>124</v>
      </c>
      <c r="C6" s="78">
        <f>'KnowledgeScale Organization'!D15</f>
        <v>100</v>
      </c>
      <c r="D6" s="79" t="s">
        <v>210</v>
      </c>
      <c r="E6" s="78">
        <f>'KnowledgeScale Material'!D20</f>
        <v>263.82978723404256</v>
      </c>
      <c r="F6" s="55" t="s">
        <v>210</v>
      </c>
      <c r="G6" s="78">
        <f>'KnowledgeScale Exposition'!D21</f>
        <v>282.9268292682927</v>
      </c>
      <c r="H6" s="55" t="s">
        <v>210</v>
      </c>
      <c r="I6" s="78">
        <f>'KnowledgeScale Hazards'!D20</f>
        <v>250</v>
      </c>
      <c r="J6" s="55" t="s">
        <v>210</v>
      </c>
      <c r="K6" s="78">
        <f>'KnowledgeScale Lifecycle'!D19</f>
        <v>66.66666666666666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2:23" ht="1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 ht="15.75">
      <c r="B8" s="77" t="s">
        <v>125</v>
      </c>
      <c r="C8" s="84">
        <f>(C6+E6+G6+I6+K6)/Description!$I$8</f>
        <v>53.52351573161121</v>
      </c>
      <c r="D8" s="29"/>
      <c r="E8" s="29"/>
      <c r="F8" s="83" t="s">
        <v>198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2:23" ht="15.75" thickBot="1">
      <c r="B9" s="29"/>
      <c r="C9" s="29"/>
      <c r="D9" s="29"/>
      <c r="E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2:23" ht="15">
      <c r="B10" s="64" t="s">
        <v>148</v>
      </c>
      <c r="C10" s="23" t="s">
        <v>126</v>
      </c>
      <c r="D10" s="24" t="s">
        <v>147</v>
      </c>
      <c r="E10" s="29"/>
      <c r="F10" s="80" t="s">
        <v>165</v>
      </c>
      <c r="G10" s="82">
        <f>'KnowledgeScale Organization'!D13%</f>
        <v>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3" ht="19.5" thickBot="1">
      <c r="B11" s="25">
        <f>IF(0.01*C8&lt;Description!B29,1,IF(AND(0.01*C8&gt;=Description!B29,0.01*'Result TK '!C8&lt;Description!B30),2,IF(AND(0.01*C8&gt;=Description!B30,0.01*'Result TK '!C8&lt;Description!B31),3,IF(AND(0.01*C8&gt;=Description!B31,0.01*'Result TK '!C8&lt;Description!B32),4,5))))</f>
        <v>2</v>
      </c>
      <c r="C11" s="26" t="str">
        <f>IF(B11=1,Description!F28,IF(B11=2,Description!F29,IF(B11=3,Description!F30,IF(B11=3,Description!F31,Description!F32))))</f>
        <v>little</v>
      </c>
      <c r="D11" s="27" t="str">
        <f>IF(B11=1,Description!G28,IF(B11=2,Description!G29,IF(B11=3,Description!G30,IF(B11=4,Description!G31,IF(B11=5,Description!G32)))))</f>
        <v>knowledge or capacities are low</v>
      </c>
      <c r="E11" s="29"/>
      <c r="F11" s="81" t="s">
        <v>134</v>
      </c>
      <c r="G11" s="82">
        <f>'KnowledgeScale Material'!D18%</f>
        <v>0.6595744680851063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2:23" ht="15">
      <c r="B12" s="29"/>
      <c r="C12" s="29"/>
      <c r="D12" s="29"/>
      <c r="E12" s="29"/>
      <c r="F12" s="81" t="s">
        <v>135</v>
      </c>
      <c r="G12" s="82">
        <f>'KnowledgeScale Exposition'!D19%</f>
        <v>0.7073170731707318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2:23" ht="15">
      <c r="B13" s="29"/>
      <c r="C13" s="29"/>
      <c r="D13" s="29"/>
      <c r="E13" s="29"/>
      <c r="F13" s="81" t="s">
        <v>166</v>
      </c>
      <c r="G13" s="82">
        <f>'KnowledgeScale Hazards'!D18%</f>
        <v>0.3125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2:23" ht="15">
      <c r="B14" s="75" t="s">
        <v>167</v>
      </c>
      <c r="C14" s="29"/>
      <c r="D14" s="29"/>
      <c r="E14" s="29"/>
      <c r="F14" s="81" t="s">
        <v>181</v>
      </c>
      <c r="G14" s="82">
        <f>'KnowledgeScale Lifecycle'!D17%</f>
        <v>0.6666666666666665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2:23" ht="19.5" customHeight="1">
      <c r="B15" s="72"/>
      <c r="C15" s="76"/>
      <c r="D15" s="76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2:23" ht="19.5" customHeight="1">
      <c r="B16" s="7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2:23" ht="15">
      <c r="B17" s="7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2:23" ht="15">
      <c r="B18" s="7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2:23" ht="1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2:23" ht="1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2:23" ht="1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2:23" ht="1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2:23" ht="1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2:23" ht="1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2:23" ht="1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2:23" ht="1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2:23" ht="1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2:23" ht="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2:23" ht="1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2:23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2:23" ht="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2:23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 ht="1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2:23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3" ht="1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2:23" ht="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2:23" ht="1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2:23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2:23" ht="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2:23" ht="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2:23" ht="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2:23" ht="1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2:23" ht="1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2:23" ht="1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2:23" ht="1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2:23" ht="1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2:23" ht="1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2:23" ht="1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2:23" ht="1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2:23" ht="1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2:23" ht="1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2:23" ht="1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2:23" ht="1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2:23" ht="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2:23" ht="1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2:23" ht="1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D2" sqref="D2"/>
    </sheetView>
  </sheetViews>
  <sheetFormatPr defaultColWidth="11.421875" defaultRowHeight="15"/>
  <sheetData>
    <row r="1" spans="1:4" ht="15">
      <c r="A1" s="97">
        <v>0</v>
      </c>
      <c r="B1" s="97">
        <f>(EXP(A1/$D$1)-1)*$C$102</f>
        <v>0</v>
      </c>
      <c r="C1" s="97"/>
      <c r="D1" s="97">
        <v>64</v>
      </c>
    </row>
    <row r="2" spans="1:4" ht="15">
      <c r="A2" s="97">
        <v>1</v>
      </c>
      <c r="B2" s="97">
        <f>(EXP(A2/$D$1)-1)*$C$102</f>
        <v>0.004176298832809069</v>
      </c>
      <c r="C2" s="97"/>
      <c r="D2" s="97"/>
    </row>
    <row r="3" spans="1:4" ht="15">
      <c r="A3" s="97">
        <v>2</v>
      </c>
      <c r="B3" s="97">
        <f aca="true" t="shared" si="0" ref="B3:B66">(EXP(A3/$D$1)-1)*$C$102</f>
        <v>0.008418364802608165</v>
      </c>
      <c r="C3" s="97"/>
      <c r="D3" s="97"/>
    </row>
    <row r="4" spans="1:4" ht="15">
      <c r="A4" s="97">
        <v>3</v>
      </c>
      <c r="B4" s="97">
        <f t="shared" si="0"/>
        <v>0.012727233591105115</v>
      </c>
      <c r="C4" s="97"/>
      <c r="D4" s="97"/>
    </row>
    <row r="5" spans="1:4" ht="15">
      <c r="A5" s="97">
        <v>4</v>
      </c>
      <c r="B5" s="97">
        <f t="shared" si="0"/>
        <v>0.017103957189621547</v>
      </c>
      <c r="C5" s="97"/>
      <c r="D5" s="97"/>
    </row>
    <row r="6" spans="1:4" ht="15">
      <c r="A6" s="97">
        <v>5</v>
      </c>
      <c r="B6" s="97">
        <f t="shared" si="0"/>
        <v>0.021549604155931944</v>
      </c>
      <c r="C6" s="97"/>
      <c r="D6" s="97"/>
    </row>
    <row r="7" spans="1:4" ht="15">
      <c r="A7" s="97">
        <v>6</v>
      </c>
      <c r="B7" s="97">
        <f t="shared" si="0"/>
        <v>0.02606525987514706</v>
      </c>
      <c r="C7" s="97"/>
      <c r="D7" s="97"/>
    </row>
    <row r="8" spans="1:4" ht="15">
      <c r="A8" s="97">
        <v>7</v>
      </c>
      <c r="B8" s="97">
        <f t="shared" si="0"/>
        <v>0.030652026824706195</v>
      </c>
      <c r="C8" s="97"/>
      <c r="D8" s="97"/>
    </row>
    <row r="9" spans="1:4" ht="15">
      <c r="A9" s="97">
        <v>8</v>
      </c>
      <c r="B9" s="97">
        <f t="shared" si="0"/>
        <v>0.03531102484354203</v>
      </c>
      <c r="C9" s="97"/>
      <c r="D9" s="97"/>
    </row>
    <row r="10" spans="1:4" ht="15">
      <c r="A10" s="97">
        <v>9</v>
      </c>
      <c r="B10" s="97">
        <f t="shared" si="0"/>
        <v>0.040043391405484415</v>
      </c>
      <c r="C10" s="97"/>
      <c r="D10" s="97"/>
    </row>
    <row r="11" spans="1:4" ht="15">
      <c r="A11" s="97">
        <v>10</v>
      </c>
      <c r="B11" s="97">
        <f t="shared" si="0"/>
        <v>0.04485028189696964</v>
      </c>
      <c r="C11" s="97"/>
      <c r="D11" s="97"/>
    </row>
    <row r="12" spans="1:4" ht="15">
      <c r="A12" s="97">
        <v>11</v>
      </c>
      <c r="B12" s="97">
        <f t="shared" si="0"/>
        <v>0.04973286989912292</v>
      </c>
      <c r="C12" s="97"/>
      <c r="D12" s="97"/>
    </row>
    <row r="13" spans="1:4" ht="15">
      <c r="A13" s="97">
        <v>12</v>
      </c>
      <c r="B13" s="97">
        <f t="shared" si="0"/>
        <v>0.054692347474282935</v>
      </c>
      <c r="C13" s="97"/>
      <c r="D13" s="97"/>
    </row>
    <row r="14" spans="1:4" ht="15">
      <c r="A14" s="97">
        <v>13</v>
      </c>
      <c r="B14" s="97">
        <f t="shared" si="0"/>
        <v>0.05972992545703876</v>
      </c>
      <c r="C14" s="97"/>
      <c r="D14" s="97"/>
    </row>
    <row r="15" spans="1:4" ht="15">
      <c r="A15" s="97">
        <v>14</v>
      </c>
      <c r="B15" s="97">
        <f t="shared" si="0"/>
        <v>0.06484683374984979</v>
      </c>
      <c r="C15" s="97"/>
      <c r="D15" s="97"/>
    </row>
    <row r="16" spans="1:4" ht="15">
      <c r="A16" s="97">
        <v>15</v>
      </c>
      <c r="B16" s="97">
        <f t="shared" si="0"/>
        <v>0.07004432162332073</v>
      </c>
      <c r="C16" s="97"/>
      <c r="D16" s="97"/>
    </row>
    <row r="17" spans="1:2" ht="15">
      <c r="A17" s="97">
        <v>16</v>
      </c>
      <c r="B17" s="97">
        <f t="shared" si="0"/>
        <v>0.07532365802120593</v>
      </c>
    </row>
    <row r="18" spans="1:2" ht="15">
      <c r="A18" s="97">
        <v>17</v>
      </c>
      <c r="B18" s="97">
        <f t="shared" si="0"/>
        <v>0.08068613187021614</v>
      </c>
    </row>
    <row r="19" spans="1:2" ht="15">
      <c r="A19" s="97">
        <v>18</v>
      </c>
      <c r="B19" s="97">
        <f t="shared" si="0"/>
        <v>0.08613305239470427</v>
      </c>
    </row>
    <row r="20" spans="1:2" ht="15">
      <c r="A20" s="97">
        <v>19</v>
      </c>
      <c r="B20" s="97">
        <f t="shared" si="0"/>
        <v>0.0916657494363069</v>
      </c>
    </row>
    <row r="21" spans="1:2" ht="15">
      <c r="A21" s="97">
        <v>20</v>
      </c>
      <c r="B21" s="97">
        <f t="shared" si="0"/>
        <v>0.09728557377861907</v>
      </c>
    </row>
    <row r="22" spans="1:2" ht="15">
      <c r="A22" s="97">
        <v>21</v>
      </c>
      <c r="B22" s="97">
        <f t="shared" si="0"/>
        <v>0.10299389747698236</v>
      </c>
    </row>
    <row r="23" spans="1:2" ht="15">
      <c r="A23" s="97">
        <v>22</v>
      </c>
      <c r="B23" s="97">
        <f t="shared" si="0"/>
        <v>0.10879211419346596</v>
      </c>
    </row>
    <row r="24" spans="1:2" ht="15">
      <c r="A24" s="97">
        <v>23</v>
      </c>
      <c r="B24" s="97">
        <f t="shared" si="0"/>
        <v>0.11468163953712318</v>
      </c>
    </row>
    <row r="25" spans="1:2" ht="15">
      <c r="A25" s="97">
        <v>24</v>
      </c>
      <c r="B25" s="97">
        <f t="shared" si="0"/>
        <v>0.12066391140960618</v>
      </c>
    </row>
    <row r="26" spans="1:2" ht="15">
      <c r="A26" s="97">
        <v>25</v>
      </c>
      <c r="B26" s="97">
        <f t="shared" si="0"/>
        <v>0.12674039035622342</v>
      </c>
    </row>
    <row r="27" spans="1:2" ht="15">
      <c r="A27" s="97">
        <v>26</v>
      </c>
      <c r="B27" s="97">
        <f t="shared" si="0"/>
        <v>0.1329125599225251</v>
      </c>
    </row>
    <row r="28" spans="1:2" ht="15">
      <c r="A28" s="97">
        <v>27</v>
      </c>
      <c r="B28" s="97">
        <f t="shared" si="0"/>
        <v>0.13918192701650448</v>
      </c>
    </row>
    <row r="29" spans="1:2" ht="15">
      <c r="A29" s="97">
        <v>28</v>
      </c>
      <c r="B29" s="97">
        <f t="shared" si="0"/>
        <v>0.14555002227650285</v>
      </c>
    </row>
    <row r="30" spans="1:2" ht="15">
      <c r="A30" s="97">
        <v>29</v>
      </c>
      <c r="B30" s="97">
        <f t="shared" si="0"/>
        <v>0.15201840044490794</v>
      </c>
    </row>
    <row r="31" spans="1:2" ht="15">
      <c r="A31" s="97">
        <v>30</v>
      </c>
      <c r="B31" s="97">
        <f t="shared" si="0"/>
        <v>0.15858864074773749</v>
      </c>
    </row>
    <row r="32" spans="1:2" ht="15">
      <c r="A32" s="97">
        <v>31</v>
      </c>
      <c r="B32" s="97">
        <f t="shared" si="0"/>
        <v>0.1652623472802005</v>
      </c>
    </row>
    <row r="33" spans="1:2" ht="15">
      <c r="A33" s="97">
        <v>32</v>
      </c>
      <c r="B33" s="97">
        <f t="shared" si="0"/>
        <v>0.17204114939832987</v>
      </c>
    </row>
    <row r="34" spans="1:2" ht="15">
      <c r="A34" s="97">
        <v>33</v>
      </c>
      <c r="B34" s="97">
        <f t="shared" si="0"/>
        <v>0.1789267021167823</v>
      </c>
    </row>
    <row r="35" spans="1:2" ht="15">
      <c r="A35" s="97">
        <v>34</v>
      </c>
      <c r="B35" s="97">
        <f t="shared" si="0"/>
        <v>0.18592068651290322</v>
      </c>
    </row>
    <row r="36" spans="1:2" ht="15">
      <c r="A36" s="97">
        <v>35</v>
      </c>
      <c r="B36" s="97">
        <f t="shared" si="0"/>
        <v>0.19302481013715403</v>
      </c>
    </row>
    <row r="37" spans="1:2" ht="15">
      <c r="A37" s="97">
        <v>36</v>
      </c>
      <c r="B37" s="97">
        <f t="shared" si="0"/>
        <v>0.20024080743000333</v>
      </c>
    </row>
    <row r="38" spans="1:2" ht="15">
      <c r="A38" s="97">
        <v>37</v>
      </c>
      <c r="B38" s="97">
        <f t="shared" si="0"/>
        <v>0.20757044014538276</v>
      </c>
    </row>
    <row r="39" spans="1:2" ht="15">
      <c r="A39" s="97">
        <v>38</v>
      </c>
      <c r="B39" s="97">
        <f t="shared" si="0"/>
        <v>0.21501549778081144</v>
      </c>
    </row>
    <row r="40" spans="1:2" ht="15">
      <c r="A40" s="97">
        <v>39</v>
      </c>
      <c r="B40" s="97">
        <f t="shared" si="0"/>
        <v>0.22257779801429387</v>
      </c>
    </row>
    <row r="41" spans="1:2" ht="15">
      <c r="A41" s="97">
        <v>40</v>
      </c>
      <c r="B41" s="97">
        <f t="shared" si="0"/>
        <v>0.23025918714809826</v>
      </c>
    </row>
    <row r="42" spans="1:2" ht="15">
      <c r="A42" s="97">
        <v>41</v>
      </c>
      <c r="B42" s="97">
        <f t="shared" si="0"/>
        <v>0.23806154055952272</v>
      </c>
    </row>
    <row r="43" spans="1:2" ht="15">
      <c r="A43" s="97">
        <v>42</v>
      </c>
      <c r="B43" s="97">
        <f t="shared" si="0"/>
        <v>0.24598676315876064</v>
      </c>
    </row>
    <row r="44" spans="1:2" ht="15">
      <c r="A44" s="97">
        <v>43</v>
      </c>
      <c r="B44" s="97">
        <f t="shared" si="0"/>
        <v>0.25403678985397593</v>
      </c>
    </row>
    <row r="45" spans="1:2" ht="15">
      <c r="A45" s="97">
        <v>44</v>
      </c>
      <c r="B45" s="97">
        <f t="shared" si="0"/>
        <v>0.2622135860237026</v>
      </c>
    </row>
    <row r="46" spans="1:2" ht="15">
      <c r="A46" s="97">
        <v>45</v>
      </c>
      <c r="B46" s="97">
        <f t="shared" si="0"/>
        <v>0.27051914799668275</v>
      </c>
    </row>
    <row r="47" spans="1:2" ht="15">
      <c r="A47" s="97">
        <v>46</v>
      </c>
      <c r="B47" s="97">
        <f t="shared" si="0"/>
        <v>0.27895550353926213</v>
      </c>
    </row>
    <row r="48" spans="1:2" ht="15">
      <c r="A48" s="97">
        <v>47</v>
      </c>
      <c r="B48" s="97">
        <f t="shared" si="0"/>
        <v>0.28752471235045973</v>
      </c>
    </row>
    <row r="49" spans="1:2" ht="15">
      <c r="A49" s="97">
        <v>48</v>
      </c>
      <c r="B49" s="97">
        <f t="shared" si="0"/>
        <v>0.2962288665648345</v>
      </c>
    </row>
    <row r="50" spans="1:2" ht="15">
      <c r="A50" s="97">
        <v>49</v>
      </c>
      <c r="B50" s="97">
        <f t="shared" si="0"/>
        <v>0.3050700912632708</v>
      </c>
    </row>
    <row r="51" spans="1:2" ht="15">
      <c r="A51" s="97">
        <v>50</v>
      </c>
      <c r="B51" s="97">
        <f t="shared" si="0"/>
        <v>0.31405054499180746</v>
      </c>
    </row>
    <row r="52" spans="1:2" ht="15">
      <c r="A52" s="97">
        <v>51</v>
      </c>
      <c r="B52" s="97">
        <f t="shared" si="0"/>
        <v>0.32317242028863735</v>
      </c>
    </row>
    <row r="53" spans="1:2" ht="15">
      <c r="A53" s="97">
        <v>52</v>
      </c>
      <c r="B53" s="97">
        <f t="shared" si="0"/>
        <v>0.3324379442194058</v>
      </c>
    </row>
    <row r="54" spans="1:2" ht="15">
      <c r="A54" s="97">
        <v>53</v>
      </c>
      <c r="B54" s="97">
        <f t="shared" si="0"/>
        <v>0.34184937892093903</v>
      </c>
    </row>
    <row r="55" spans="1:2" ht="15">
      <c r="A55" s="97">
        <v>54</v>
      </c>
      <c r="B55" s="97">
        <f t="shared" si="0"/>
        <v>0.3514090221535345</v>
      </c>
    </row>
    <row r="56" spans="1:2" ht="15">
      <c r="A56" s="97">
        <v>55</v>
      </c>
      <c r="B56" s="97">
        <f t="shared" si="0"/>
        <v>0.3611192078619496</v>
      </c>
    </row>
    <row r="57" spans="1:2" ht="15">
      <c r="A57" s="97">
        <v>56</v>
      </c>
      <c r="B57" s="97">
        <f t="shared" si="0"/>
        <v>0.37098230674522353</v>
      </c>
    </row>
    <row r="58" spans="1:2" ht="15">
      <c r="A58" s="97">
        <v>57</v>
      </c>
      <c r="B58" s="97">
        <f t="shared" si="0"/>
        <v>0.38100072683547276</v>
      </c>
    </row>
    <row r="59" spans="1:2" ht="15">
      <c r="A59" s="97">
        <v>58</v>
      </c>
      <c r="B59" s="97">
        <f t="shared" si="0"/>
        <v>0.39117691408580235</v>
      </c>
    </row>
    <row r="60" spans="1:2" ht="15">
      <c r="A60" s="97">
        <v>59</v>
      </c>
      <c r="B60" s="97">
        <f t="shared" si="0"/>
        <v>0.40151335296747365</v>
      </c>
    </row>
    <row r="61" spans="1:2" ht="15">
      <c r="A61" s="97">
        <v>60</v>
      </c>
      <c r="B61" s="97">
        <f t="shared" si="0"/>
        <v>0.4120125670764776</v>
      </c>
    </row>
    <row r="62" spans="1:2" ht="15">
      <c r="A62" s="97">
        <v>61</v>
      </c>
      <c r="B62" s="97">
        <f t="shared" si="0"/>
        <v>0.42267711974965944</v>
      </c>
    </row>
    <row r="63" spans="1:2" ht="15">
      <c r="A63" s="97">
        <v>62</v>
      </c>
      <c r="B63" s="97">
        <f t="shared" si="0"/>
        <v>0.43350961469054583</v>
      </c>
    </row>
    <row r="64" spans="1:2" ht="15">
      <c r="A64" s="97">
        <v>63</v>
      </c>
      <c r="B64" s="97">
        <f t="shared" si="0"/>
        <v>0.444512696605028</v>
      </c>
    </row>
    <row r="65" spans="1:2" ht="15">
      <c r="A65" s="97">
        <v>64</v>
      </c>
      <c r="B65" s="97">
        <f t="shared" si="0"/>
        <v>0.4556890518470548</v>
      </c>
    </row>
    <row r="66" spans="1:2" ht="15">
      <c r="A66" s="97">
        <v>65</v>
      </c>
      <c r="B66" s="97">
        <f t="shared" si="0"/>
        <v>0.46704140907449443</v>
      </c>
    </row>
    <row r="67" spans="1:2" ht="15">
      <c r="A67" s="97">
        <v>66</v>
      </c>
      <c r="B67" s="97">
        <f aca="true" t="shared" si="1" ref="B67:B101">(EXP(A67/$D$1)-1)*$C$102</f>
        <v>0.47857253991532384</v>
      </c>
    </row>
    <row r="68" spans="1:2" ht="15">
      <c r="A68" s="97">
        <v>67</v>
      </c>
      <c r="B68" s="97">
        <f t="shared" si="1"/>
        <v>0.4902852596443094</v>
      </c>
    </row>
    <row r="69" spans="1:2" ht="15">
      <c r="A69" s="97">
        <v>68</v>
      </c>
      <c r="B69" s="97">
        <f t="shared" si="1"/>
        <v>0.5021824278703447</v>
      </c>
    </row>
    <row r="70" spans="1:2" ht="15">
      <c r="A70" s="97">
        <v>69</v>
      </c>
      <c r="B70" s="97">
        <f t="shared" si="1"/>
        <v>0.5142669492346102</v>
      </c>
    </row>
    <row r="71" spans="1:2" ht="15">
      <c r="A71" s="97">
        <v>70</v>
      </c>
      <c r="B71" s="97">
        <f t="shared" si="1"/>
        <v>0.5265417741197298</v>
      </c>
    </row>
    <row r="72" spans="1:2" ht="15">
      <c r="A72" s="97">
        <v>71</v>
      </c>
      <c r="B72" s="97">
        <f t="shared" si="1"/>
        <v>0.5390098993700929</v>
      </c>
    </row>
    <row r="73" spans="1:2" ht="15">
      <c r="A73" s="97">
        <v>72</v>
      </c>
      <c r="B73" s="97">
        <f t="shared" si="1"/>
        <v>0.5516743690235211</v>
      </c>
    </row>
    <row r="74" spans="1:2" ht="15">
      <c r="A74" s="97">
        <v>73</v>
      </c>
      <c r="B74" s="97">
        <f t="shared" si="1"/>
        <v>0.5645382750544563</v>
      </c>
    </row>
    <row r="75" spans="1:2" ht="15">
      <c r="A75" s="97">
        <v>74</v>
      </c>
      <c r="B75" s="97">
        <f t="shared" si="1"/>
        <v>0.5776047581288533</v>
      </c>
    </row>
    <row r="76" spans="1:2" ht="15">
      <c r="A76" s="97">
        <v>75</v>
      </c>
      <c r="B76" s="97">
        <f t="shared" si="1"/>
        <v>0.5908770083709586</v>
      </c>
    </row>
    <row r="77" spans="1:2" ht="15">
      <c r="A77" s="97">
        <v>76</v>
      </c>
      <c r="B77" s="97">
        <f t="shared" si="1"/>
        <v>0.6043582661421661</v>
      </c>
    </row>
    <row r="78" spans="1:2" ht="15">
      <c r="A78" s="97">
        <v>77</v>
      </c>
      <c r="B78" s="97">
        <f t="shared" si="1"/>
        <v>0.6180518228321368</v>
      </c>
    </row>
    <row r="79" spans="1:2" ht="15">
      <c r="A79" s="97">
        <v>78</v>
      </c>
      <c r="B79" s="97">
        <f t="shared" si="1"/>
        <v>0.6319610216623762</v>
      </c>
    </row>
    <row r="80" spans="1:2" ht="15">
      <c r="A80" s="97">
        <v>79</v>
      </c>
      <c r="B80" s="97">
        <f t="shared" si="1"/>
        <v>0.6460892585024686</v>
      </c>
    </row>
    <row r="81" spans="1:2" ht="15">
      <c r="A81" s="97">
        <v>80</v>
      </c>
      <c r="B81" s="97">
        <f t="shared" si="1"/>
        <v>0.6604399826991625</v>
      </c>
    </row>
    <row r="82" spans="1:2" ht="15">
      <c r="A82" s="97">
        <v>81</v>
      </c>
      <c r="B82" s="97">
        <f t="shared" si="1"/>
        <v>0.6750166979185136</v>
      </c>
    </row>
    <row r="83" spans="1:2" ht="15">
      <c r="A83" s="97">
        <v>82</v>
      </c>
      <c r="B83" s="97">
        <f t="shared" si="1"/>
        <v>0.6898229630012903</v>
      </c>
    </row>
    <row r="84" spans="1:2" ht="15">
      <c r="A84" s="97">
        <v>83</v>
      </c>
      <c r="B84" s="97">
        <f t="shared" si="1"/>
        <v>0.7048623928318479</v>
      </c>
    </row>
    <row r="85" spans="1:2" ht="15">
      <c r="A85" s="97">
        <v>84</v>
      </c>
      <c r="B85" s="97">
        <f t="shared" si="1"/>
        <v>0.7201386592206869</v>
      </c>
    </row>
    <row r="86" spans="1:2" ht="15">
      <c r="A86" s="97">
        <v>85</v>
      </c>
      <c r="B86" s="97">
        <f t="shared" si="1"/>
        <v>0.7356554918009099</v>
      </c>
    </row>
    <row r="87" spans="1:2" ht="15">
      <c r="A87" s="97">
        <v>86</v>
      </c>
      <c r="B87" s="97">
        <f t="shared" si="1"/>
        <v>0.7514166789387948</v>
      </c>
    </row>
    <row r="88" spans="1:2" ht="15">
      <c r="A88" s="97">
        <v>87</v>
      </c>
      <c r="B88" s="97">
        <f t="shared" si="1"/>
        <v>0.7674260686587071</v>
      </c>
    </row>
    <row r="89" spans="1:2" ht="15">
      <c r="A89" s="97">
        <v>88</v>
      </c>
      <c r="B89" s="97">
        <f t="shared" si="1"/>
        <v>0.7836875695825795</v>
      </c>
    </row>
    <row r="90" spans="1:2" ht="15">
      <c r="A90" s="97">
        <v>89</v>
      </c>
      <c r="B90" s="97">
        <f t="shared" si="1"/>
        <v>0.8002051518841831</v>
      </c>
    </row>
    <row r="91" spans="1:2" ht="15">
      <c r="A91" s="97">
        <v>90</v>
      </c>
      <c r="B91" s="97">
        <f t="shared" si="1"/>
        <v>0.8169828482584287</v>
      </c>
    </row>
    <row r="92" spans="1:2" ht="15">
      <c r="A92" s="97">
        <v>91</v>
      </c>
      <c r="B92" s="97">
        <f t="shared" si="1"/>
        <v>0.8340247549059321</v>
      </c>
    </row>
    <row r="93" spans="1:2" ht="15">
      <c r="A93" s="97">
        <v>92</v>
      </c>
      <c r="B93" s="97">
        <f t="shared" si="1"/>
        <v>0.8513350325330817</v>
      </c>
    </row>
    <row r="94" spans="1:2" ht="15">
      <c r="A94" s="97">
        <v>93</v>
      </c>
      <c r="B94" s="97">
        <f t="shared" si="1"/>
        <v>0.8689179073678585</v>
      </c>
    </row>
    <row r="95" spans="1:2" ht="15">
      <c r="A95" s="97">
        <v>94</v>
      </c>
      <c r="B95" s="97">
        <f t="shared" si="1"/>
        <v>0.8867776721916495</v>
      </c>
    </row>
    <row r="96" spans="1:2" ht="15">
      <c r="A96" s="97">
        <v>95</v>
      </c>
      <c r="B96" s="97">
        <f t="shared" si="1"/>
        <v>0.9049186873873122</v>
      </c>
    </row>
    <row r="97" spans="1:3" ht="15">
      <c r="A97" s="97">
        <v>96</v>
      </c>
      <c r="B97" s="97">
        <f t="shared" si="1"/>
        <v>0.9233453820037427</v>
      </c>
      <c r="C97" s="97"/>
    </row>
    <row r="98" spans="1:3" ht="15">
      <c r="A98" s="97">
        <v>97</v>
      </c>
      <c r="B98" s="97">
        <f t="shared" si="1"/>
        <v>0.9420622548372087</v>
      </c>
      <c r="C98" s="97"/>
    </row>
    <row r="99" spans="1:3" ht="15">
      <c r="A99" s="97">
        <v>98</v>
      </c>
      <c r="B99" s="97">
        <f t="shared" si="1"/>
        <v>0.9610738755297104</v>
      </c>
      <c r="C99" s="97"/>
    </row>
    <row r="100" spans="1:3" ht="15">
      <c r="A100" s="97">
        <v>99</v>
      </c>
      <c r="B100" s="97">
        <f t="shared" si="1"/>
        <v>0.9803848856846381</v>
      </c>
      <c r="C100" s="97"/>
    </row>
    <row r="101" spans="1:3" ht="15">
      <c r="A101" s="97">
        <v>100</v>
      </c>
      <c r="B101" s="97">
        <f t="shared" si="1"/>
        <v>0.9999999999999999</v>
      </c>
      <c r="C101" s="97"/>
    </row>
    <row r="102" spans="1:3" ht="15">
      <c r="A102" s="97"/>
      <c r="B102" s="97">
        <v>1</v>
      </c>
      <c r="C102" s="97">
        <v>0.26520041375035475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TUEV SUED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zoell-ro</dc:creator>
  <cp:keywords/>
  <dc:description/>
  <cp:lastModifiedBy>SICARD Yves - UJF</cp:lastModifiedBy>
  <cp:lastPrinted>2010-11-25T12:10:48Z</cp:lastPrinted>
  <dcterms:created xsi:type="dcterms:W3CDTF">2010-10-28T13:26:25Z</dcterms:created>
  <dcterms:modified xsi:type="dcterms:W3CDTF">2011-05-27T12:10:45Z</dcterms:modified>
  <cp:category/>
  <cp:version/>
  <cp:contentType/>
  <cp:contentStatus/>
</cp:coreProperties>
</file>